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art\Dropbox (WiLS)\WiLS-wide\WPLC\Financials\Budgets\YTD spreadsheets\2022\"/>
    </mc:Choice>
  </mc:AlternateContent>
  <bookViews>
    <workbookView xWindow="-105" yWindow="-105" windowWidth="23250" windowHeight="12570" tabRatio="649" activeTab="1"/>
  </bookViews>
  <sheets>
    <sheet name="2022 budget" sheetId="1" r:id="rId1"/>
    <sheet name="Content Credit" sheetId="23" r:id="rId2"/>
    <sheet name="Expense detail" sheetId="20" r:id="rId3"/>
    <sheet name="Income detail" sheetId="19" r:id="rId4"/>
    <sheet name="Other income detail" sheetId="21" r:id="rId5"/>
    <sheet name="Donations detail" sheetId="22" r:id="rId6"/>
  </sheets>
  <definedNames>
    <definedName name="_xlnm.Print_Area" localSheetId="3">'Income detail'!$A$1:$B$18</definedName>
  </definedNames>
  <calcPr calcId="162913"/>
  <fileRecoveryPr autoRecover="0"/>
</workbook>
</file>

<file path=xl/calcChain.xml><?xml version="1.0" encoding="utf-8"?>
<calcChain xmlns="http://schemas.openxmlformats.org/spreadsheetml/2006/main">
  <c r="R3" i="19" l="1"/>
  <c r="R4" i="19"/>
  <c r="R5" i="19"/>
  <c r="R6" i="19"/>
  <c r="R7" i="19"/>
  <c r="R8" i="19"/>
  <c r="R9" i="19"/>
  <c r="R10" i="19"/>
  <c r="R11" i="19"/>
  <c r="R12" i="19"/>
  <c r="R13" i="19"/>
  <c r="R14" i="19"/>
  <c r="R15" i="19"/>
  <c r="R16" i="19"/>
  <c r="R17" i="19"/>
  <c r="R2" i="19"/>
  <c r="D18" i="19"/>
  <c r="C16" i="1" l="1"/>
  <c r="Q2" i="19" l="1"/>
  <c r="I18" i="19"/>
  <c r="D7" i="1" s="1"/>
  <c r="Q3" i="19"/>
  <c r="Q4" i="19"/>
  <c r="Q5" i="19"/>
  <c r="Q6" i="19"/>
  <c r="Q7" i="19"/>
  <c r="Q8" i="19"/>
  <c r="Q9" i="19"/>
  <c r="Q10" i="19"/>
  <c r="Q11" i="19"/>
  <c r="Q12" i="19"/>
  <c r="Q13" i="19"/>
  <c r="Q14" i="19"/>
  <c r="Q15" i="19"/>
  <c r="Q16" i="19"/>
  <c r="Q17" i="19"/>
  <c r="L18" i="19"/>
  <c r="I12" i="22" l="1"/>
  <c r="N27" i="20" l="1"/>
  <c r="G53" i="1" l="1"/>
  <c r="G52" i="1"/>
  <c r="G51" i="1"/>
  <c r="G50" i="1"/>
  <c r="G49" i="1"/>
  <c r="G48" i="1"/>
  <c r="G47" i="1"/>
  <c r="G46" i="1"/>
  <c r="Q52" i="21" l="1"/>
  <c r="AH27" i="20"/>
  <c r="D31" i="1" s="1"/>
  <c r="V27" i="20"/>
  <c r="D25" i="1" s="1"/>
  <c r="E25" i="1" s="1"/>
  <c r="C34" i="1" l="1"/>
  <c r="C31" i="1"/>
  <c r="E31" i="1" s="1"/>
  <c r="C30" i="1"/>
  <c r="C29" i="1"/>
  <c r="B109" i="23" l="1"/>
  <c r="L109" i="23"/>
  <c r="K109" i="23"/>
  <c r="G109" i="23"/>
  <c r="AD27" i="20" l="1"/>
  <c r="J12" i="22"/>
  <c r="I3" i="22" l="1"/>
  <c r="B47" i="19"/>
  <c r="D11" i="1" l="1"/>
  <c r="C38" i="1" s="1"/>
  <c r="Z27" i="20"/>
  <c r="D27" i="1" s="1"/>
  <c r="E27" i="1" l="1"/>
  <c r="L52" i="21" l="1"/>
  <c r="D13" i="1" s="1"/>
  <c r="E13" i="1" s="1"/>
  <c r="G52" i="21" l="1"/>
  <c r="D12" i="1" s="1"/>
  <c r="E12" i="1" s="1"/>
  <c r="B52" i="21"/>
  <c r="R27" i="20" l="1"/>
  <c r="D26" i="1" s="1"/>
  <c r="E26" i="1" s="1"/>
  <c r="D47" i="19" l="1"/>
  <c r="D3" i="19" l="1"/>
  <c r="G18" i="19"/>
  <c r="E6" i="1" l="1"/>
  <c r="E11" i="1"/>
  <c r="D10" i="1"/>
  <c r="E10" i="1" l="1"/>
  <c r="C58" i="1"/>
  <c r="B14" i="22"/>
  <c r="G54" i="1" l="1"/>
  <c r="B1" i="23" l="1"/>
  <c r="AX27" i="20" l="1"/>
  <c r="AT27" i="20"/>
  <c r="AP27" i="20"/>
  <c r="AL27" i="20"/>
  <c r="D28" i="1" s="1"/>
  <c r="E28" i="1" s="1"/>
  <c r="J27" i="20"/>
  <c r="F27" i="20"/>
  <c r="B27" i="20"/>
  <c r="D29" i="1" s="1"/>
  <c r="N18" i="19" l="1"/>
  <c r="D9" i="1" s="1"/>
  <c r="E9" i="1" s="1"/>
  <c r="B18" i="19" l="1"/>
  <c r="Q18" i="19" s="1"/>
  <c r="D8" i="1"/>
  <c r="E8" i="1" l="1"/>
  <c r="D16" i="1"/>
  <c r="D36" i="1"/>
  <c r="E36" i="1" s="1"/>
  <c r="D35" i="1"/>
  <c r="E35" i="1" s="1"/>
  <c r="D34" i="1"/>
  <c r="E34" i="1" s="1"/>
  <c r="D23" i="1"/>
  <c r="E23" i="1" s="1"/>
  <c r="D22" i="1"/>
  <c r="E22" i="1" s="1"/>
  <c r="D14" i="1"/>
  <c r="E14" i="1" s="1"/>
  <c r="D24" i="1"/>
  <c r="E24" i="1" l="1"/>
  <c r="R18" i="19"/>
  <c r="E29" i="1"/>
  <c r="E7" i="1"/>
  <c r="E16" i="1" s="1"/>
  <c r="D30" i="1" l="1"/>
  <c r="E30" i="1" s="1"/>
  <c r="D38" i="1" l="1"/>
  <c r="E38" i="1" s="1"/>
  <c r="D41" i="1" l="1"/>
</calcChain>
</file>

<file path=xl/sharedStrings.xml><?xml version="1.0" encoding="utf-8"?>
<sst xmlns="http://schemas.openxmlformats.org/spreadsheetml/2006/main" count="480" uniqueCount="358">
  <si>
    <t>Income</t>
  </si>
  <si>
    <t>Member shares</t>
  </si>
  <si>
    <t>Website</t>
  </si>
  <si>
    <t>R &amp; D</t>
  </si>
  <si>
    <t>TOTAL</t>
  </si>
  <si>
    <t>Other</t>
  </si>
  <si>
    <t>b.</t>
  </si>
  <si>
    <t>c.</t>
  </si>
  <si>
    <t>d.</t>
  </si>
  <si>
    <t>OverDrive Vendor Fees</t>
  </si>
  <si>
    <t>a.</t>
  </si>
  <si>
    <t>e.</t>
  </si>
  <si>
    <t>f.</t>
  </si>
  <si>
    <t>Partner</t>
  </si>
  <si>
    <t>Reserve</t>
  </si>
  <si>
    <t>h.</t>
  </si>
  <si>
    <t>i.</t>
  </si>
  <si>
    <t>ContentDM Hosting</t>
  </si>
  <si>
    <t xml:space="preserve">Buying pool income </t>
  </si>
  <si>
    <t>Arrowhead Library System</t>
  </si>
  <si>
    <t>Bridges Library System</t>
  </si>
  <si>
    <t>Indianhead Federated</t>
  </si>
  <si>
    <t>Kenosha County Library System</t>
  </si>
  <si>
    <t>Lakeshores Library System</t>
  </si>
  <si>
    <t>Manitowoc-Calumet Library System</t>
  </si>
  <si>
    <t>Milwaukee Co. Federated Library System</t>
  </si>
  <si>
    <t>Nicolet Federated Library System Total (inc. Brown County)</t>
  </si>
  <si>
    <t>Northern Waters Library Service</t>
  </si>
  <si>
    <t>Outagamie Waupaca Library System</t>
  </si>
  <si>
    <t>South Central Library System</t>
  </si>
  <si>
    <t>Southwest Wisconsin Library System</t>
  </si>
  <si>
    <t>Winding Rivers Library System</t>
  </si>
  <si>
    <t>Winnefox Library System</t>
  </si>
  <si>
    <t>Wisconsin Valley Library Service Total (inc. Marathon County)</t>
  </si>
  <si>
    <t>Buying pool</t>
  </si>
  <si>
    <t>Total</t>
  </si>
  <si>
    <t>Member Shares</t>
  </si>
  <si>
    <t>Invoice #</t>
  </si>
  <si>
    <t>Invoiced amount</t>
  </si>
  <si>
    <t>Date of invoice</t>
  </si>
  <si>
    <t>Date paid</t>
  </si>
  <si>
    <t>Monarch Library System</t>
  </si>
  <si>
    <t>Buying Pool</t>
  </si>
  <si>
    <t>Bridges Buying Pool Breakdown</t>
  </si>
  <si>
    <t>Invoice Total</t>
  </si>
  <si>
    <t>Program Management</t>
  </si>
  <si>
    <t>OverDrive Content</t>
  </si>
  <si>
    <t>Date Paid</t>
  </si>
  <si>
    <t>R&amp;D</t>
  </si>
  <si>
    <t>Totals</t>
  </si>
  <si>
    <t>YTD</t>
  </si>
  <si>
    <t>Difference</t>
  </si>
  <si>
    <t>Donations</t>
  </si>
  <si>
    <t>Amount</t>
  </si>
  <si>
    <t>Date</t>
  </si>
  <si>
    <t>From</t>
  </si>
  <si>
    <t>Marked in Sage</t>
  </si>
  <si>
    <t>Allocated for certain collection?</t>
  </si>
  <si>
    <t>BALANCE</t>
  </si>
  <si>
    <t>g.</t>
  </si>
  <si>
    <t>Expenses</t>
  </si>
  <si>
    <t>Inv #</t>
  </si>
  <si>
    <t>Inv Date</t>
  </si>
  <si>
    <t>Other Income</t>
  </si>
  <si>
    <t>See below</t>
  </si>
  <si>
    <t>Content Credit Available:</t>
  </si>
  <si>
    <t>Content Credit Invoices</t>
  </si>
  <si>
    <t>Amount from Invoices</t>
  </si>
  <si>
    <t>Invoices</t>
  </si>
  <si>
    <t>Est. available content credit (from OD Marketplace)</t>
  </si>
  <si>
    <t>Preorder Amt (not included in total)</t>
  </si>
  <si>
    <t>PO Total</t>
  </si>
  <si>
    <t>Preorder Total</t>
  </si>
  <si>
    <t>Payment/ Applied Date</t>
  </si>
  <si>
    <t>Order Name</t>
  </si>
  <si>
    <t>Amount from Order</t>
  </si>
  <si>
    <t>Order Date</t>
  </si>
  <si>
    <t>Other income</t>
  </si>
  <si>
    <t>Operating/project expenses</t>
  </si>
  <si>
    <t>Reserve/R&amp;D Fund Allocations</t>
  </si>
  <si>
    <t>Recorded Books - Transparent Languages</t>
  </si>
  <si>
    <t>carryover</t>
  </si>
  <si>
    <t>remove from reserve</t>
  </si>
  <si>
    <t>Digital Content</t>
  </si>
  <si>
    <t>Other Notes</t>
  </si>
  <si>
    <t>Historical Newspaper Uploads</t>
  </si>
  <si>
    <t>Historical Newspaper Hosting</t>
  </si>
  <si>
    <t>LSTA Historical Newspaper Project</t>
  </si>
  <si>
    <t>Alice Baker Memorial Public Library of Eagle</t>
  </si>
  <si>
    <t>Big Bend Public Library</t>
  </si>
  <si>
    <t>Brookfield Public Library</t>
  </si>
  <si>
    <t>Butler Public Library</t>
  </si>
  <si>
    <t>Delafield Public Library</t>
  </si>
  <si>
    <t>Dwight Foster Public Library of Fort Atkinson</t>
  </si>
  <si>
    <t>Elm Grove Public Library</t>
  </si>
  <si>
    <t>Hartland Public Library</t>
  </si>
  <si>
    <t>Irvin L. Young Memorial Library of Whitewater</t>
  </si>
  <si>
    <t>Jefferson Public Library</t>
  </si>
  <si>
    <t>Johnson Creek Public Library</t>
  </si>
  <si>
    <t>Karl Junginger Memorial Library of Waterloo</t>
  </si>
  <si>
    <t>L.D. Fargo Public Library of Lake Mills</t>
  </si>
  <si>
    <t>Menomonee Falls Public Library</t>
  </si>
  <si>
    <t>Mukwonago Community Library</t>
  </si>
  <si>
    <t>Muskego Public Library</t>
  </si>
  <si>
    <t>New Berlin Public Library</t>
  </si>
  <si>
    <t>Oconomowoc Public Library</t>
  </si>
  <si>
    <t>Pauline Haass Public Library of Sussex</t>
  </si>
  <si>
    <t>Pewaukee Public Library</t>
  </si>
  <si>
    <t>Powers Memorial Library of Palmyra</t>
  </si>
  <si>
    <t>Town Hall Library of North Lake</t>
  </si>
  <si>
    <t>Watertown Public Library</t>
  </si>
  <si>
    <t>Waukesha Public Library</t>
  </si>
  <si>
    <t>Ann Tice Newspaper Uploads Donations/Reconciliation</t>
  </si>
  <si>
    <t xml:space="preserve">Balance: </t>
  </si>
  <si>
    <t>Amount Donated</t>
  </si>
  <si>
    <t>Amount Expensed</t>
  </si>
  <si>
    <t>Recorded Books</t>
  </si>
  <si>
    <t>Other Expenses</t>
  </si>
  <si>
    <t>carry over to digital content</t>
  </si>
  <si>
    <t>carry over to historical newspaper uploads</t>
  </si>
  <si>
    <t>carry over to LSTA historical newspaper project</t>
  </si>
  <si>
    <t>carry over to reserve</t>
  </si>
  <si>
    <t>carry over to website</t>
  </si>
  <si>
    <t>carry over to historical newspaper hosting</t>
  </si>
  <si>
    <t>carry over to R&amp;D</t>
  </si>
  <si>
    <t>Magazine Collection</t>
  </si>
  <si>
    <t>LSTA Newspaper Project</t>
  </si>
  <si>
    <t>carry over to recorded books</t>
  </si>
  <si>
    <t>as of (date)</t>
  </si>
  <si>
    <t>Magazine Costs</t>
  </si>
  <si>
    <t>2022 budget</t>
  </si>
  <si>
    <t>Transparent Languages</t>
  </si>
  <si>
    <t>Program management</t>
  </si>
  <si>
    <t>Digital Newspaper Hosting</t>
  </si>
  <si>
    <t>Digital Newspaper Uploads</t>
  </si>
  <si>
    <t>j.</t>
  </si>
  <si>
    <t>k.</t>
  </si>
  <si>
    <t>Carryover from 2021 is allocated in expenses as follows:</t>
  </si>
  <si>
    <t>Carryover from 2021 Totals</t>
  </si>
  <si>
    <t>Carryover from 2021</t>
  </si>
  <si>
    <t>Feb 2022 PreOrders</t>
  </si>
  <si>
    <t>00669CO22008415</t>
  </si>
  <si>
    <t xml:space="preserve">0 Time Remaining w/ </t>
  </si>
  <si>
    <t>00669CO22008400</t>
  </si>
  <si>
    <t>0 Checkouts Remainin</t>
  </si>
  <si>
    <t>00669CO22023473</t>
  </si>
  <si>
    <t>OldHold/NewVersion</t>
  </si>
  <si>
    <t>00669DA22017004</t>
  </si>
  <si>
    <t>18JAN22Preorder</t>
  </si>
  <si>
    <t>00669DA22032671</t>
  </si>
  <si>
    <t>30JAN22Preorder</t>
  </si>
  <si>
    <t>00669CO22003876</t>
  </si>
  <si>
    <t>Expired Titles</t>
  </si>
  <si>
    <t>00669DA22011328</t>
  </si>
  <si>
    <t>12JAN22Preorder</t>
  </si>
  <si>
    <t>00669CO22029584</t>
  </si>
  <si>
    <t>00669CO22008399</t>
  </si>
  <si>
    <t>Holds</t>
  </si>
  <si>
    <t>00669DA22004020</t>
  </si>
  <si>
    <t>5JAN22Preorder</t>
  </si>
  <si>
    <t>00669CO22023466</t>
  </si>
  <si>
    <t>Holds w/No Copies</t>
  </si>
  <si>
    <t>00669CO22023516</t>
  </si>
  <si>
    <t>Mys Jan CH</t>
  </si>
  <si>
    <t>00669DA22037463</t>
  </si>
  <si>
    <t>1FEB22Preorder</t>
  </si>
  <si>
    <t>00669CO22023581</t>
  </si>
  <si>
    <t>ANFIC GA JAN SL</t>
  </si>
  <si>
    <t>00669CO22023580</t>
  </si>
  <si>
    <t>ANFIC HE JAN RS</t>
  </si>
  <si>
    <t>00669DA22001966</t>
  </si>
  <si>
    <t>4JAN22Preorder</t>
  </si>
  <si>
    <t>00669CO22006507</t>
  </si>
  <si>
    <t>Juv/YA eBook RTL</t>
  </si>
  <si>
    <t>00669CO22023528</t>
  </si>
  <si>
    <t>JYA GN JAN SJ</t>
  </si>
  <si>
    <t>00669CO22023542</t>
  </si>
  <si>
    <t>ANFIC PA JAN RS</t>
  </si>
  <si>
    <t>00669CO22023525</t>
  </si>
  <si>
    <t>JYA GL JAN SJ</t>
  </si>
  <si>
    <t>00669CO22023553</t>
  </si>
  <si>
    <t>Holds-Adv+/No Cons</t>
  </si>
  <si>
    <t>00669CO22012960</t>
  </si>
  <si>
    <t>00669CO22006513</t>
  </si>
  <si>
    <t>Juv/YA Audiobook RTL</t>
  </si>
  <si>
    <t>00669CO22023509</t>
  </si>
  <si>
    <t>AFIC RO JAN JP</t>
  </si>
  <si>
    <t>00669CO22023565</t>
  </si>
  <si>
    <t>AFIC SC JAN SJ</t>
  </si>
  <si>
    <t>00669CO22023557</t>
  </si>
  <si>
    <t>ANFIC HI JAN SL</t>
  </si>
  <si>
    <t>00669CO22023584</t>
  </si>
  <si>
    <t>ANFIC CO JAN SJ</t>
  </si>
  <si>
    <t>00669CO22023465</t>
  </si>
  <si>
    <t>JYAPO AB</t>
  </si>
  <si>
    <t>00669CO22008726</t>
  </si>
  <si>
    <t>ARTL Ebook Jan JW</t>
  </si>
  <si>
    <t>00669CO22023514</t>
  </si>
  <si>
    <t>AFIC MU JAN JP</t>
  </si>
  <si>
    <t>00669CO22003883</t>
  </si>
  <si>
    <t>OC/OU HD 20:1 eBooks</t>
  </si>
  <si>
    <t>00669DA22026904</t>
  </si>
  <si>
    <t>26JAN22Preorder</t>
  </si>
  <si>
    <t>00669CO22023422</t>
  </si>
  <si>
    <t>00669CO22023427</t>
  </si>
  <si>
    <t>AFIC LG+ JAN SJ</t>
  </si>
  <si>
    <t>00669DA22024588</t>
  </si>
  <si>
    <t>25JAN22Preorder</t>
  </si>
  <si>
    <t>00669CO22006833</t>
  </si>
  <si>
    <t>00669DA22009230</t>
  </si>
  <si>
    <t>11JAN22Preorder</t>
  </si>
  <si>
    <t>00669CO22012969</t>
  </si>
  <si>
    <t>00669CO22023418</t>
  </si>
  <si>
    <t>00669CO22029576</t>
  </si>
  <si>
    <t>2022 ALA Awards</t>
  </si>
  <si>
    <t>00669CO22029581</t>
  </si>
  <si>
    <t>00669CO22023526</t>
  </si>
  <si>
    <t>JYABest AB</t>
  </si>
  <si>
    <t>00669CO22012957</t>
  </si>
  <si>
    <t>00669CO22003874</t>
  </si>
  <si>
    <t>5 or more holds unde</t>
  </si>
  <si>
    <t>00669CO22006509</t>
  </si>
  <si>
    <t>Adult Audio RTL</t>
  </si>
  <si>
    <t>00669CO22023475</t>
  </si>
  <si>
    <t>00669CO22029580</t>
  </si>
  <si>
    <t>00669CO22023428</t>
  </si>
  <si>
    <t>ABest Jan 1 JW</t>
  </si>
  <si>
    <t>00669CO22029553</t>
  </si>
  <si>
    <t>HD 25:1 Audiobooks</t>
  </si>
  <si>
    <t>00669CO22023423</t>
  </si>
  <si>
    <t>00669DA22007471</t>
  </si>
  <si>
    <t>10JAN22Preorder</t>
  </si>
  <si>
    <t>00669CO22029557</t>
  </si>
  <si>
    <t>00669CO22003878</t>
  </si>
  <si>
    <t>00669CO22006035</t>
  </si>
  <si>
    <t>Hold/no copy/by time</t>
  </si>
  <si>
    <t>00669CO22023430</t>
  </si>
  <si>
    <t>0 time remaining</t>
  </si>
  <si>
    <t>00669CO22023572</t>
  </si>
  <si>
    <t>CH audio</t>
  </si>
  <si>
    <t>00669DA22016392</t>
  </si>
  <si>
    <t>00669CO22005829</t>
  </si>
  <si>
    <t>00669DA22009229</t>
  </si>
  <si>
    <t>00669CO22006838</t>
  </si>
  <si>
    <t>Adult eBook RTL</t>
  </si>
  <si>
    <t>00669DA22024587</t>
  </si>
  <si>
    <t>00669DA22036946</t>
  </si>
  <si>
    <t>00669CO22029561</t>
  </si>
  <si>
    <t>Metered HD 20:1 eBoo</t>
  </si>
  <si>
    <t>00669DA22001965</t>
  </si>
  <si>
    <t>00669CO22003881</t>
  </si>
  <si>
    <t>00669CO22001373</t>
  </si>
  <si>
    <t>10:1 ratio under $20</t>
  </si>
  <si>
    <t>00669CO22023474</t>
  </si>
  <si>
    <t>00669CO22013001</t>
  </si>
  <si>
    <t>00669CO22005825</t>
  </si>
  <si>
    <t>00669CO22023468</t>
  </si>
  <si>
    <t>00669CO22006042</t>
  </si>
  <si>
    <t>00669CO22012976</t>
  </si>
  <si>
    <t>00669CO22006506</t>
  </si>
  <si>
    <t>CD0066922023585</t>
  </si>
  <si>
    <t>x</t>
  </si>
  <si>
    <t>CD0066922005815</t>
  </si>
  <si>
    <t>Rock Springs Public Library - Item: rec040 - Recorded Books Transparent Language:1/1/2022-12/31/2022, includes WiLS Service Fee of $0.00</t>
  </si>
  <si>
    <t>Cambria Jane Morgan Mem Lib - Item: rec040 - Recorded Books Transparent Language: 2/1/2022-1/31/2023, includes WiLS Service Fee of $0.00</t>
  </si>
  <si>
    <t>WI Dells Kilbourn Pub Library - Item: rec040 - Recorded Books Transparent Language: 2/1/2022-1/31/2023, includes WiLS Service Fee of $0.00</t>
  </si>
  <si>
    <t>Plain Kraemer Lib &amp; Comm Cente - Item: rec040 - Recorded Books Transparent Language: 2/1/2022-1/31/2023, includes WiLS Service Fee of $0.00</t>
  </si>
  <si>
    <t>Lodi Women's Club Public Lib - Item: rec040 - Recorded Books Transparent Language: 2/1/2022-1/31/2023, includes WiLS Service Fee of $0.00</t>
  </si>
  <si>
    <t>Monona Public Library - Item: rec040 - Recorded Books Transparent Language: 2/1/2021-1/31/2022, includes WiLS Service Fee of $0.00</t>
  </si>
  <si>
    <t>Monroe Public Library - Item: rec040 - Recorded Books Transparent Language: 2/1/2022-1/31/2023, includes WiLS Service Fee of $0.00</t>
  </si>
  <si>
    <t>Reedsburg Public Library - Item: rec040 - Recorded Books Transparent Language: 2/1/2021-1/31/2023, includes WiLS Service Fee of $0.00</t>
  </si>
  <si>
    <t>Cross Plains Garfoot Pub Lib - Item: rec040 - Recorded Books Transparent Language: 2/1/2021-1/31/2022, includes WiLS Service Fee of $0.00</t>
  </si>
  <si>
    <t>Albany Albertson Mem Library - Item: rec040 - Recorded Books Transparent Language: 2/1/2022-1/31/2023, includes WiLS Service Fee of $0.00</t>
  </si>
  <si>
    <t>Madison Public Library - Item: rec040 - Recorded Books Transparent Language: 2/1/2022-1/31/2023, includes WiLS Service Fee of $0.00</t>
  </si>
  <si>
    <t>Wyocena Public Library - Item: rec040 - Recorded Books Transparent Language: 2/1/2022-1/31/2023, includes WiLS Service Fee of $0.00</t>
  </si>
  <si>
    <t>McFarland E.D. Locke Public Li - Item: rec040 - Recorded Books Transparent Language: 2/1/2022-1/31/2023, includes WiLS Service Fee of $0.00</t>
  </si>
  <si>
    <t>Belleville Public Library - Item: rec040 - Recorded Books Transparent Language: 2/1/2022-1/31/2023, includes WiLS Service Fee of $0.00</t>
  </si>
  <si>
    <t>Hutchinson Memorial Lib - Rand - Item: rec040 - Recorded Books Transparent Language: 2/1/2022-1/31/2022, includes WiLS Service Fee of $0.00</t>
  </si>
  <si>
    <t>Mazomanie Free Library - Item: rec040 - Recorded Books Transparent Language: 2/1/2021-1/31/2022, includes WiLS Service Fee of $0.00</t>
  </si>
  <si>
    <t>New Glarus Public Library - Item: rec040 - Recorded Books Transparent Language: 2/1/2022-1/31/2023, includes WiLS Service Fee of $0.00</t>
  </si>
  <si>
    <t>Cambridge Community Library - Item: rec040 - Recorded Books Transparent Language: 2/1/2022-1/31/2023, includes WiLS Service Fee of $0.00</t>
  </si>
  <si>
    <t>Black Earth Public Library - Item: rec040 - Recorded Books Transparent Language: 2/1/2022-1/31/2023, includes WiLS Service Fee of $0.00</t>
  </si>
  <si>
    <t>Brodhead Memorial Public Lib - Item: rec040 - Recorded Books Transparent Language: 2/1/2022-1/31/2023, includes WiLS Service Fee of $0.00</t>
  </si>
  <si>
    <t>Nekoosa C. &amp; J. Lester Library - Item: rec040 - Recorded Books Transparent Language: 2/1/2022-1/31/2023, includes WiLS Service Fee of $0.00</t>
  </si>
  <si>
    <t>Deerfield Public Library - Item: rec040 - Recorded Books Transparent Language: 2/1/2022-1/31/2023, includes WiLS Service Fee of $0.00</t>
  </si>
  <si>
    <t>DeForest Area Public Library - Item: rec040 - Recorded Books Transparent Language: 2/1/2022-1/31/2023, includes WiLS Service Fee of $0.00</t>
  </si>
  <si>
    <t>Marshall Community Library - Item: rec040 - Recorded Books Transparent Language: 2/1/2022-1/31/2023, includes WiLS Service Fee of $0.00</t>
  </si>
  <si>
    <t>WI Rapids McMillan Mem Library - Item: rec040 - Recorded Books Transparent Language: 2/1/2022-1/31/2023, includes WiLS Service Fee of $0.00</t>
  </si>
  <si>
    <t>Monticello Public Library - Item: rec040 - Recorded Books Transparent Language: 2/1/2022-1/31/2023, includes WiLS Service Fee of $0.00</t>
  </si>
  <si>
    <t>Oregon Public Library - Item: rec040 - Recorded Books Transparent Language: 2/1/2022-1/31/2023, includes WiLS Service Fee of $0.00</t>
  </si>
  <si>
    <t>Portage County Public Library - Item: rec040 - Recorded Books Transparent Language: 2/1/2022-1/31/2023, includes WiLS Service Fee of $0.00</t>
  </si>
  <si>
    <t>Portage Public Library - Item: rec040 - Recorded Books Transparent Language: 2/1/2022-1/31/2023, includes WiLS Service Fee of $0.00</t>
  </si>
  <si>
    <t>Prairie du Sac Public Library - Item: rec040 - Recorded Books Transparent Language: 2/1/2022-1/31/2023, includes WiLS Service Fee of $0.00</t>
  </si>
  <si>
    <t>Spring Green Community Library - Item: rec040 - Recorded Books Transparent Language: 2/1/2022-1/31/2023, includes WiLS Service Fee of $0.00</t>
  </si>
  <si>
    <t>Stoughton Public Library - Item: rec040 - Recorded Books Transparent Language: 2/1/2022-1/31/2023, includes WiLS Service Fee of $0.00</t>
  </si>
  <si>
    <t>Sun Prairie Public Library - Item: rec040 - Recorded Books Transparent Language: 2/1/2022-1/31/2023, includes WiLS Service Fee of $0.00</t>
  </si>
  <si>
    <t>Verona Public Library - Item: rec040 - Recorded Books Transparent Language: 2/1/2022-1/31/2023, includes WiLS Service Fee of $0.00</t>
  </si>
  <si>
    <t>Waunakee Public Library - Item: rec040 - Recorded Books Transparent Language: 2/1/2022-1/31/2023, includes WiLS Service Fee of $0.00</t>
  </si>
  <si>
    <t>495702</t>
  </si>
  <si>
    <t>495721</t>
  </si>
  <si>
    <t>495723</t>
  </si>
  <si>
    <t>495724</t>
  </si>
  <si>
    <t>495728</t>
  </si>
  <si>
    <t>495737</t>
  </si>
  <si>
    <t>495738</t>
  </si>
  <si>
    <t>495747</t>
  </si>
  <si>
    <t>495749</t>
  </si>
  <si>
    <t>495805</t>
  </si>
  <si>
    <t>495816</t>
  </si>
  <si>
    <t>495842</t>
  </si>
  <si>
    <t>495864</t>
  </si>
  <si>
    <t>495871</t>
  </si>
  <si>
    <t>495880</t>
  </si>
  <si>
    <t>495901</t>
  </si>
  <si>
    <t>495952</t>
  </si>
  <si>
    <t>495977</t>
  </si>
  <si>
    <t>496003</t>
  </si>
  <si>
    <t>496004</t>
  </si>
  <si>
    <t>496006</t>
  </si>
  <si>
    <t>496007</t>
  </si>
  <si>
    <t>496008</t>
  </si>
  <si>
    <t>496022</t>
  </si>
  <si>
    <t>496024</t>
  </si>
  <si>
    <t>496027</t>
  </si>
  <si>
    <t>496032</t>
  </si>
  <si>
    <t>496034</t>
  </si>
  <si>
    <t>496035</t>
  </si>
  <si>
    <t>496036</t>
  </si>
  <si>
    <t>496038</t>
  </si>
  <si>
    <t>496041</t>
  </si>
  <si>
    <t>496042</t>
  </si>
  <si>
    <t>496048</t>
  </si>
  <si>
    <t>496050</t>
  </si>
  <si>
    <t>Adams County Public Library - Item: rec040 - Recorded Books Transparent Language: 2/1/2022-1/31/2023, includes WiLS Service Fee of $0.00</t>
  </si>
  <si>
    <t>Columbus Public Library - Item: rec040 - Recorded Books Transparent Language: 2/1/2022-1/31/2023, includes WiLS Service Fee of $0.00</t>
  </si>
  <si>
    <t>496054</t>
  </si>
  <si>
    <t>496058</t>
  </si>
  <si>
    <t>Arrowhead Library System - Item: rec040 - Transparent Language Online for Libraries: 2/1/2022-1/31/2023</t>
  </si>
  <si>
    <t>Brown County Public Library - Item: rec040 - Transparent Language Online for Libraries: 2/1/2022-1/31/2023</t>
  </si>
  <si>
    <t>IFLS Library System - Item: rec040 - Transparent Language Online for Libraries: 2/1/2022-1/31/2023</t>
  </si>
  <si>
    <t>Milwaukee County Fed Libr Syst - Item: rec040 - Transparent Language Online for Libraries: 2/1/2022-1/31/2023</t>
  </si>
  <si>
    <t>Monarch Library System - Item: rec040 - Transparent Language Online for Libraries: 2/1/2022-1/31/2023</t>
  </si>
  <si>
    <t>Nicolet Federated Libr System - Item: rec040 - Transparent Language Online for Libraries: 2/1/2022-1/31/2023</t>
  </si>
  <si>
    <t>Southwest WI Library System - Item: rec040 - Transparent Language Online for Libraries: 2/1/2022-1/31/2023</t>
  </si>
  <si>
    <t>496154</t>
  </si>
  <si>
    <t>496155</t>
  </si>
  <si>
    <t>496157</t>
  </si>
  <si>
    <t>496160</t>
  </si>
  <si>
    <t>496161</t>
  </si>
  <si>
    <t>496162</t>
  </si>
  <si>
    <t>496168</t>
  </si>
  <si>
    <t>496010</t>
  </si>
  <si>
    <t>Fitchburg Public Library - Item: rec040 - Recorded Books Transparent Language: 2/1/2022-1/31/2023, includes WiLS Service Fee of $0.00</t>
  </si>
  <si>
    <t>MARC Records, 1000183998</t>
  </si>
  <si>
    <t>Digital Divide Data Ventures - INV-VEN4827 - Digitization Newspapers Batch 11</t>
  </si>
  <si>
    <t>OWLS December Printing</t>
  </si>
  <si>
    <t>CD0066921502934</t>
  </si>
  <si>
    <t>CD0066921502997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</si>
</sst>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m/d/yy"/>
    <numFmt numFmtId="167" formatCode="#,##0.00;\-#,##0.00;* ??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B05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6"/>
      <name val="Tahoma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rgb="FF00B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2" borderId="4" applyNumberFormat="0" applyAlignment="0" applyProtection="0"/>
  </cellStyleXfs>
  <cellXfs count="180">
    <xf numFmtId="0" fontId="0" fillId="0" borderId="0" xfId="0"/>
    <xf numFmtId="0" fontId="8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9" fillId="0" borderId="2" xfId="8" applyFont="1" applyBorder="1" applyAlignment="1" applyProtection="1">
      <alignment wrapText="1"/>
    </xf>
    <xf numFmtId="0" fontId="9" fillId="0" borderId="3" xfId="8" applyFont="1" applyBorder="1" applyAlignment="1" applyProtection="1">
      <alignment wrapText="1"/>
    </xf>
    <xf numFmtId="14" fontId="0" fillId="0" borderId="0" xfId="0" applyNumberFormat="1"/>
    <xf numFmtId="0" fontId="10" fillId="0" borderId="0" xfId="0" applyFont="1"/>
    <xf numFmtId="0" fontId="10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wrapText="1"/>
    </xf>
    <xf numFmtId="6" fontId="11" fillId="0" borderId="0" xfId="0" applyNumberFormat="1" applyFont="1"/>
    <xf numFmtId="0" fontId="15" fillId="0" borderId="0" xfId="0" applyFont="1"/>
    <xf numFmtId="44" fontId="16" fillId="0" borderId="0" xfId="4" applyFont="1"/>
    <xf numFmtId="6" fontId="11" fillId="0" borderId="0" xfId="4" applyNumberFormat="1" applyFont="1"/>
    <xf numFmtId="164" fontId="10" fillId="0" borderId="0" xfId="0" applyNumberFormat="1" applyFont="1"/>
    <xf numFmtId="164" fontId="10" fillId="0" borderId="0" xfId="4" applyNumberFormat="1" applyFont="1" applyAlignment="1">
      <alignment wrapText="1"/>
    </xf>
    <xf numFmtId="164" fontId="16" fillId="0" borderId="0" xfId="4" applyNumberFormat="1" applyFont="1"/>
    <xf numFmtId="164" fontId="10" fillId="0" borderId="0" xfId="0" applyNumberFormat="1" applyFont="1" applyAlignment="1">
      <alignment wrapText="1"/>
    </xf>
    <xf numFmtId="0" fontId="17" fillId="0" borderId="0" xfId="0" applyFont="1" applyAlignment="1">
      <alignment wrapText="1"/>
    </xf>
    <xf numFmtId="164" fontId="16" fillId="0" borderId="0" xfId="0" applyNumberFormat="1" applyFont="1"/>
    <xf numFmtId="10" fontId="16" fillId="0" borderId="0" xfId="4" applyNumberFormat="1" applyFont="1"/>
    <xf numFmtId="44" fontId="18" fillId="0" borderId="0" xfId="0" applyNumberFormat="1" applyFont="1"/>
    <xf numFmtId="8" fontId="0" fillId="0" borderId="0" xfId="0" applyNumberFormat="1"/>
    <xf numFmtId="164" fontId="0" fillId="0" borderId="0" xfId="4" applyNumberFormat="1" applyFont="1" applyAlignment="1">
      <alignment horizontal="right" wrapText="1"/>
    </xf>
    <xf numFmtId="14" fontId="9" fillId="0" borderId="0" xfId="0" applyNumberFormat="1" applyFont="1"/>
    <xf numFmtId="0" fontId="0" fillId="0" borderId="0" xfId="0" applyFont="1"/>
    <xf numFmtId="164" fontId="11" fillId="0" borderId="0" xfId="0" applyNumberFormat="1" applyFont="1" applyAlignment="1">
      <alignment horizontal="center" wrapText="1"/>
    </xf>
    <xf numFmtId="164" fontId="12" fillId="0" borderId="0" xfId="0" applyNumberFormat="1" applyFont="1"/>
    <xf numFmtId="164" fontId="13" fillId="0" borderId="0" xfId="0" applyNumberFormat="1" applyFont="1" applyAlignment="1">
      <alignment wrapText="1"/>
    </xf>
    <xf numFmtId="164" fontId="11" fillId="0" borderId="0" xfId="0" applyNumberFormat="1" applyFont="1" applyAlignment="1">
      <alignment wrapText="1"/>
    </xf>
    <xf numFmtId="164" fontId="11" fillId="0" borderId="0" xfId="0" applyNumberFormat="1" applyFont="1"/>
    <xf numFmtId="0" fontId="20" fillId="2" borderId="4" xfId="13" applyFont="1"/>
    <xf numFmtId="0" fontId="0" fillId="0" borderId="0" xfId="0"/>
    <xf numFmtId="0" fontId="0" fillId="0" borderId="0" xfId="0" applyFill="1"/>
    <xf numFmtId="0" fontId="7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4" fontId="9" fillId="0" borderId="0" xfId="0" applyNumberFormat="1" applyFont="1" applyAlignment="1">
      <alignment wrapText="1"/>
    </xf>
    <xf numFmtId="44" fontId="18" fillId="0" borderId="0" xfId="0" applyNumberFormat="1" applyFont="1" applyAlignment="1">
      <alignment wrapText="1"/>
    </xf>
    <xf numFmtId="44" fontId="9" fillId="0" borderId="0" xfId="0" applyNumberFormat="1" applyFont="1"/>
    <xf numFmtId="0" fontId="8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164" fontId="8" fillId="0" borderId="1" xfId="4" applyNumberFormat="1" applyFont="1" applyBorder="1"/>
    <xf numFmtId="1" fontId="21" fillId="0" borderId="0" xfId="0" applyNumberFormat="1" applyFont="1"/>
    <xf numFmtId="44" fontId="21" fillId="0" borderId="0" xfId="0" applyNumberFormat="1" applyFont="1"/>
    <xf numFmtId="14" fontId="21" fillId="0" borderId="0" xfId="0" applyNumberFormat="1" applyFont="1"/>
    <xf numFmtId="0" fontId="21" fillId="0" borderId="0" xfId="0" applyFont="1"/>
    <xf numFmtId="164" fontId="8" fillId="0" borderId="0" xfId="0" applyNumberFormat="1" applyFont="1" applyAlignment="1">
      <alignment wrapText="1"/>
    </xf>
    <xf numFmtId="0" fontId="9" fillId="0" borderId="2" xfId="0" applyFont="1" applyBorder="1" applyAlignment="1">
      <alignment wrapText="1"/>
    </xf>
    <xf numFmtId="164" fontId="9" fillId="0" borderId="0" xfId="4" applyNumberFormat="1" applyFont="1"/>
    <xf numFmtId="14" fontId="9" fillId="0" borderId="0" xfId="4" applyNumberFormat="1" applyFont="1"/>
    <xf numFmtId="165" fontId="9" fillId="0" borderId="0" xfId="0" applyNumberFormat="1" applyFont="1"/>
    <xf numFmtId="164" fontId="8" fillId="0" borderId="0" xfId="0" applyNumberFormat="1" applyFont="1"/>
    <xf numFmtId="0" fontId="9" fillId="0" borderId="0" xfId="4" applyNumberFormat="1" applyFont="1"/>
    <xf numFmtId="0" fontId="22" fillId="0" borderId="0" xfId="0" applyFont="1"/>
    <xf numFmtId="0" fontId="9" fillId="0" borderId="0" xfId="0" applyFont="1" applyAlignment="1">
      <alignment wrapText="1"/>
    </xf>
    <xf numFmtId="44" fontId="9" fillId="0" borderId="0" xfId="4" applyFont="1"/>
    <xf numFmtId="164" fontId="9" fillId="0" borderId="0" xfId="0" applyNumberFormat="1" applyFont="1"/>
    <xf numFmtId="44" fontId="8" fillId="0" borderId="0" xfId="0" applyNumberFormat="1" applyFont="1"/>
    <xf numFmtId="164" fontId="8" fillId="0" borderId="0" xfId="4" applyNumberFormat="1" applyFont="1"/>
    <xf numFmtId="44" fontId="8" fillId="0" borderId="0" xfId="4" applyFont="1"/>
    <xf numFmtId="14" fontId="8" fillId="0" borderId="0" xfId="0" applyNumberFormat="1" applyFont="1"/>
    <xf numFmtId="0" fontId="9" fillId="0" borderId="0" xfId="0" applyFont="1" applyAlignment="1">
      <alignment vertical="center" wrapText="1"/>
    </xf>
    <xf numFmtId="44" fontId="9" fillId="0" borderId="0" xfId="4" applyFont="1" applyAlignment="1">
      <alignment vertical="center"/>
    </xf>
    <xf numFmtId="44" fontId="8" fillId="0" borderId="0" xfId="4" applyFont="1" applyAlignment="1">
      <alignment wrapText="1"/>
    </xf>
    <xf numFmtId="8" fontId="9" fillId="0" borderId="0" xfId="4" applyNumberFormat="1" applyFont="1"/>
    <xf numFmtId="0" fontId="9" fillId="0" borderId="0" xfId="0" applyFont="1" applyAlignment="1">
      <alignment horizontal="right"/>
    </xf>
    <xf numFmtId="0" fontId="23" fillId="0" borderId="0" xfId="0" applyFont="1"/>
    <xf numFmtId="14" fontId="24" fillId="0" borderId="0" xfId="0" applyNumberFormat="1" applyFont="1" applyAlignment="1">
      <alignment wrapText="1"/>
    </xf>
    <xf numFmtId="44" fontId="8" fillId="0" borderId="0" xfId="5" applyFont="1" applyAlignment="1">
      <alignment wrapText="1"/>
    </xf>
    <xf numFmtId="44" fontId="8" fillId="0" borderId="0" xfId="0" applyNumberFormat="1" applyFont="1" applyAlignment="1">
      <alignment wrapText="1"/>
    </xf>
    <xf numFmtId="14" fontId="8" fillId="0" borderId="0" xfId="0" applyNumberFormat="1" applyFont="1" applyAlignment="1">
      <alignment wrapText="1"/>
    </xf>
    <xf numFmtId="0" fontId="24" fillId="0" borderId="0" xfId="0" applyFont="1" applyAlignment="1">
      <alignment wrapText="1"/>
    </xf>
    <xf numFmtId="44" fontId="24" fillId="0" borderId="0" xfId="5" applyFont="1" applyAlignment="1">
      <alignment wrapText="1"/>
    </xf>
    <xf numFmtId="8" fontId="9" fillId="0" borderId="0" xfId="0" applyNumberFormat="1" applyFont="1" applyAlignment="1">
      <alignment wrapText="1"/>
    </xf>
    <xf numFmtId="44" fontId="9" fillId="0" borderId="0" xfId="5" applyFont="1" applyAlignment="1">
      <alignment wrapText="1"/>
    </xf>
    <xf numFmtId="44" fontId="9" fillId="0" borderId="0" xfId="0" applyNumberFormat="1" applyFont="1" applyAlignment="1">
      <alignment wrapText="1"/>
    </xf>
    <xf numFmtId="164" fontId="9" fillId="0" borderId="0" xfId="0" applyNumberFormat="1" applyFont="1" applyAlignment="1">
      <alignment wrapText="1"/>
    </xf>
    <xf numFmtId="44" fontId="9" fillId="0" borderId="0" xfId="4" applyFont="1" applyAlignment="1">
      <alignment wrapText="1"/>
    </xf>
    <xf numFmtId="0" fontId="25" fillId="0" borderId="0" xfId="0" applyFont="1" applyAlignment="1">
      <alignment wrapText="1"/>
    </xf>
    <xf numFmtId="44" fontId="24" fillId="0" borderId="0" xfId="0" applyNumberFormat="1" applyFont="1" applyAlignment="1">
      <alignment horizontal="right" wrapText="1"/>
    </xf>
    <xf numFmtId="164" fontId="9" fillId="0" borderId="0" xfId="4" applyNumberFormat="1" applyFont="1" applyAlignment="1">
      <alignment wrapText="1"/>
    </xf>
    <xf numFmtId="1" fontId="8" fillId="0" borderId="0" xfId="0" applyNumberFormat="1" applyFont="1" applyAlignment="1">
      <alignment wrapText="1"/>
    </xf>
    <xf numFmtId="1" fontId="9" fillId="0" borderId="0" xfId="0" applyNumberFormat="1" applyFont="1" applyAlignment="1">
      <alignment wrapText="1"/>
    </xf>
    <xf numFmtId="0" fontId="26" fillId="0" borderId="0" xfId="0" applyFont="1"/>
    <xf numFmtId="44" fontId="26" fillId="0" borderId="0" xfId="4" applyFont="1"/>
    <xf numFmtId="14" fontId="26" fillId="0" borderId="0" xfId="0" applyNumberFormat="1" applyFont="1" applyAlignment="1">
      <alignment wrapText="1"/>
    </xf>
    <xf numFmtId="0" fontId="0" fillId="0" borderId="0" xfId="0"/>
    <xf numFmtId="164" fontId="0" fillId="0" borderId="6" xfId="0" applyNumberFormat="1" applyFont="1" applyBorder="1" applyAlignment="1">
      <alignment wrapText="1"/>
    </xf>
    <xf numFmtId="164" fontId="10" fillId="0" borderId="6" xfId="0" applyNumberFormat="1" applyFont="1" applyBorder="1"/>
    <xf numFmtId="164" fontId="0" fillId="0" borderId="0" xfId="0" applyNumberFormat="1" applyBorder="1"/>
    <xf numFmtId="0" fontId="10" fillId="0" borderId="0" xfId="0" applyFont="1" applyBorder="1"/>
    <xf numFmtId="0" fontId="0" fillId="0" borderId="0" xfId="0" applyFont="1" applyBorder="1"/>
    <xf numFmtId="164" fontId="10" fillId="0" borderId="0" xfId="0" applyNumberFormat="1" applyFont="1" applyBorder="1"/>
    <xf numFmtId="164" fontId="10" fillId="0" borderId="1" xfId="0" applyNumberFormat="1" applyFont="1" applyBorder="1" applyAlignment="1">
      <alignment wrapText="1"/>
    </xf>
    <xf numFmtId="0" fontId="7" fillId="0" borderId="6" xfId="0" applyFont="1" applyBorder="1"/>
    <xf numFmtId="0" fontId="17" fillId="0" borderId="5" xfId="0" applyFont="1" applyBorder="1" applyAlignment="1">
      <alignment wrapText="1"/>
    </xf>
    <xf numFmtId="0" fontId="10" fillId="0" borderId="0" xfId="0" applyNumberFormat="1" applyFont="1"/>
    <xf numFmtId="0" fontId="0" fillId="0" borderId="0" xfId="0" applyNumberFormat="1" applyFont="1"/>
    <xf numFmtId="0" fontId="0" fillId="0" borderId="7" xfId="0" applyBorder="1"/>
    <xf numFmtId="0" fontId="27" fillId="0" borderId="0" xfId="0" applyFont="1" applyFill="1" applyBorder="1"/>
    <xf numFmtId="44" fontId="28" fillId="0" borderId="1" xfId="0" applyNumberFormat="1" applyFont="1" applyBorder="1"/>
    <xf numFmtId="0" fontId="28" fillId="0" borderId="9" xfId="0" applyFont="1" applyBorder="1"/>
    <xf numFmtId="0" fontId="1" fillId="0" borderId="0" xfId="0" applyFont="1" applyAlignment="1">
      <alignment wrapText="1"/>
    </xf>
    <xf numFmtId="0" fontId="8" fillId="0" borderId="0" xfId="0" applyFont="1" applyAlignment="1">
      <alignment horizontal="right"/>
    </xf>
    <xf numFmtId="164" fontId="0" fillId="0" borderId="0" xfId="0" applyNumberFormat="1" applyFont="1" applyAlignment="1">
      <alignment wrapText="1"/>
    </xf>
    <xf numFmtId="44" fontId="20" fillId="2" borderId="4" xfId="4" applyFont="1" applyFill="1" applyBorder="1"/>
    <xf numFmtId="0" fontId="0" fillId="0" borderId="0" xfId="0"/>
    <xf numFmtId="0" fontId="9" fillId="0" borderId="0" xfId="0" applyFont="1" applyFill="1" applyAlignment="1">
      <alignment wrapText="1"/>
    </xf>
    <xf numFmtId="44" fontId="9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/>
    <xf numFmtId="0" fontId="8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44" fontId="9" fillId="3" borderId="0" xfId="0" applyNumberFormat="1" applyFont="1" applyFill="1" applyAlignment="1">
      <alignment wrapText="1"/>
    </xf>
    <xf numFmtId="14" fontId="9" fillId="3" borderId="0" xfId="0" applyNumberFormat="1" applyFont="1" applyFill="1" applyAlignment="1">
      <alignment wrapText="1"/>
    </xf>
    <xf numFmtId="44" fontId="0" fillId="0" borderId="8" xfId="4" applyFont="1" applyBorder="1"/>
    <xf numFmtId="44" fontId="27" fillId="0" borderId="8" xfId="4" applyFont="1" applyBorder="1"/>
    <xf numFmtId="164" fontId="0" fillId="0" borderId="0" xfId="0" applyNumberFormat="1" applyFont="1"/>
    <xf numFmtId="164" fontId="0" fillId="0" borderId="0" xfId="4" applyNumberFormat="1" applyFont="1" applyAlignment="1">
      <alignment wrapText="1"/>
    </xf>
    <xf numFmtId="164" fontId="0" fillId="0" borderId="8" xfId="4" applyNumberFormat="1" applyFont="1" applyBorder="1"/>
    <xf numFmtId="49" fontId="29" fillId="0" borderId="0" xfId="0" applyNumberFormat="1" applyFont="1" applyAlignment="1">
      <alignment horizontal="left" wrapText="1"/>
    </xf>
    <xf numFmtId="0" fontId="0" fillId="0" borderId="11" xfId="0" applyFont="1" applyBorder="1" applyAlignment="1">
      <alignment horizontal="left" indent="2"/>
    </xf>
    <xf numFmtId="164" fontId="4" fillId="0" borderId="0" xfId="5" applyNumberFormat="1" applyFont="1" applyBorder="1"/>
    <xf numFmtId="44" fontId="4" fillId="0" borderId="0" xfId="5" applyFont="1" applyBorder="1"/>
    <xf numFmtId="44" fontId="10" fillId="0" borderId="8" xfId="0" applyNumberFormat="1" applyFont="1" applyBorder="1"/>
    <xf numFmtId="0" fontId="0" fillId="0" borderId="0" xfId="0" applyFont="1" applyFill="1" applyBorder="1" applyAlignment="1">
      <alignment wrapText="1"/>
    </xf>
    <xf numFmtId="44" fontId="0" fillId="0" borderId="11" xfId="5" applyFont="1" applyBorder="1" applyAlignment="1">
      <alignment horizontal="left" indent="2"/>
    </xf>
    <xf numFmtId="0" fontId="9" fillId="0" borderId="0" xfId="0" applyNumberFormat="1" applyFont="1" applyAlignment="1">
      <alignment wrapText="1"/>
    </xf>
    <xf numFmtId="44" fontId="18" fillId="0" borderId="0" xfId="4" applyFont="1" applyAlignment="1">
      <alignment wrapText="1"/>
    </xf>
    <xf numFmtId="8" fontId="18" fillId="0" borderId="0" xfId="0" applyNumberFormat="1" applyFont="1"/>
    <xf numFmtId="44" fontId="18" fillId="0" borderId="0" xfId="0" applyNumberFormat="1" applyFont="1" applyFill="1" applyAlignment="1">
      <alignment wrapText="1"/>
    </xf>
    <xf numFmtId="44" fontId="18" fillId="0" borderId="0" xfId="6" applyFont="1"/>
    <xf numFmtId="0" fontId="0" fillId="0" borderId="0" xfId="0"/>
    <xf numFmtId="22" fontId="0" fillId="0" borderId="0" xfId="0" applyNumberFormat="1"/>
    <xf numFmtId="44" fontId="18" fillId="0" borderId="0" xfId="4" applyFont="1"/>
    <xf numFmtId="0" fontId="29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44" fontId="9" fillId="4" borderId="15" xfId="5" applyFont="1" applyFill="1" applyBorder="1"/>
    <xf numFmtId="44" fontId="9" fillId="4" borderId="0" xfId="5" applyFont="1" applyFill="1" applyBorder="1"/>
    <xf numFmtId="44" fontId="9" fillId="0" borderId="16" xfId="5" applyFont="1" applyBorder="1"/>
    <xf numFmtId="0" fontId="8" fillId="0" borderId="15" xfId="0" applyFont="1" applyBorder="1"/>
    <xf numFmtId="44" fontId="8" fillId="0" borderId="0" xfId="5" applyFont="1" applyBorder="1"/>
    <xf numFmtId="44" fontId="8" fillId="0" borderId="16" xfId="5" applyFont="1" applyBorder="1"/>
    <xf numFmtId="14" fontId="9" fillId="0" borderId="15" xfId="0" applyNumberFormat="1" applyFont="1" applyBorder="1"/>
    <xf numFmtId="44" fontId="9" fillId="0" borderId="0" xfId="5" applyFont="1" applyBorder="1"/>
    <xf numFmtId="0" fontId="9" fillId="0" borderId="15" xfId="0" applyFont="1" applyBorder="1"/>
    <xf numFmtId="0" fontId="9" fillId="0" borderId="17" xfId="0" applyFont="1" applyBorder="1"/>
    <xf numFmtId="44" fontId="9" fillId="0" borderId="18" xfId="5" applyFont="1" applyBorder="1"/>
    <xf numFmtId="44" fontId="9" fillId="0" borderId="19" xfId="5" applyFont="1" applyBorder="1"/>
    <xf numFmtId="164" fontId="10" fillId="5" borderId="0" xfId="0" applyNumberFormat="1" applyFont="1" applyFill="1" applyAlignment="1">
      <alignment wrapText="1"/>
    </xf>
    <xf numFmtId="164" fontId="1" fillId="0" borderId="0" xfId="4" applyNumberFormat="1" applyFont="1" applyBorder="1" applyAlignment="1">
      <alignment wrapText="1"/>
    </xf>
    <xf numFmtId="164" fontId="1" fillId="0" borderId="8" xfId="4" applyNumberFormat="1" applyFont="1" applyBorder="1" applyAlignment="1">
      <alignment wrapText="1"/>
    </xf>
    <xf numFmtId="164" fontId="1" fillId="0" borderId="1" xfId="4" applyNumberFormat="1" applyFont="1" applyBorder="1" applyAlignment="1">
      <alignment wrapText="1"/>
    </xf>
    <xf numFmtId="164" fontId="1" fillId="0" borderId="10" xfId="4" applyNumberFormat="1" applyFont="1" applyBorder="1" applyAlignment="1">
      <alignment wrapText="1"/>
    </xf>
    <xf numFmtId="164" fontId="13" fillId="0" borderId="0" xfId="4" applyNumberFormat="1" applyFont="1"/>
    <xf numFmtId="164" fontId="13" fillId="0" borderId="0" xfId="0" applyNumberFormat="1" applyFont="1"/>
    <xf numFmtId="10" fontId="13" fillId="0" borderId="0" xfId="4" applyNumberFormat="1" applyFont="1"/>
    <xf numFmtId="14" fontId="9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left"/>
    </xf>
    <xf numFmtId="166" fontId="30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left"/>
    </xf>
    <xf numFmtId="166" fontId="30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left"/>
    </xf>
    <xf numFmtId="166" fontId="30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left"/>
    </xf>
    <xf numFmtId="167" fontId="31" fillId="0" borderId="0" xfId="0" applyNumberFormat="1" applyFont="1" applyAlignment="1">
      <alignment horizontal="right"/>
    </xf>
    <xf numFmtId="8" fontId="8" fillId="0" borderId="0" xfId="4" applyNumberFormat="1" applyFont="1"/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</cellXfs>
  <cellStyles count="14">
    <cellStyle name="Comma 2" xfId="1"/>
    <cellStyle name="Comma 3" xfId="2"/>
    <cellStyle name="Comma 4" xfId="3"/>
    <cellStyle name="Currency" xfId="4" builtinId="4"/>
    <cellStyle name="Currency 2" xfId="5"/>
    <cellStyle name="Currency 3" xfId="6"/>
    <cellStyle name="Currency 4" xfId="7"/>
    <cellStyle name="Hyperlink" xfId="8" builtinId="8"/>
    <cellStyle name="Normal" xfId="0" builtinId="0"/>
    <cellStyle name="Normal 2" xfId="9"/>
    <cellStyle name="Output" xfId="13" builtinId="21"/>
    <cellStyle name="Percent 2" xfId="10"/>
    <cellStyle name="Percent 3" xfId="11"/>
    <cellStyle name="Percent 4" xfId="1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8"/>
  <sheetViews>
    <sheetView workbookViewId="0">
      <selection activeCell="C6" sqref="C6"/>
    </sheetView>
  </sheetViews>
  <sheetFormatPr defaultColWidth="8.85546875" defaultRowHeight="15" x14ac:dyDescent="0.25"/>
  <cols>
    <col min="1" max="1" width="4.42578125" style="6" bestFit="1" customWidth="1"/>
    <col min="2" max="2" width="32.140625" style="7" bestFit="1" customWidth="1"/>
    <col min="3" max="4" width="22.140625" style="18" customWidth="1"/>
    <col min="5" max="5" width="22.140625" style="15" customWidth="1"/>
    <col min="6" max="6" width="30.28515625" style="6" customWidth="1"/>
    <col min="7" max="7" width="13.140625" style="6" bestFit="1" customWidth="1"/>
    <col min="8" max="9" width="13.140625" style="6" customWidth="1"/>
    <col min="10" max="10" width="54.85546875" style="7" customWidth="1"/>
    <col min="11" max="16384" width="8.85546875" style="6"/>
  </cols>
  <sheetData>
    <row r="2" spans="1:10" ht="15.75" x14ac:dyDescent="0.25">
      <c r="C2" s="27" t="s">
        <v>130</v>
      </c>
      <c r="D2" s="27" t="s">
        <v>50</v>
      </c>
      <c r="E2" s="28" t="s">
        <v>51</v>
      </c>
    </row>
    <row r="3" spans="1:10" ht="18.75" x14ac:dyDescent="0.3">
      <c r="C3" s="29"/>
      <c r="D3" s="29"/>
      <c r="E3" s="29"/>
      <c r="F3" s="8"/>
      <c r="H3" s="9"/>
      <c r="I3" s="9"/>
    </row>
    <row r="4" spans="1:10" ht="15.75" x14ac:dyDescent="0.25">
      <c r="B4" s="10" t="s">
        <v>0</v>
      </c>
      <c r="C4" s="30"/>
      <c r="D4" s="30"/>
      <c r="E4" s="31"/>
      <c r="F4" s="9"/>
      <c r="G4" s="9"/>
      <c r="H4" s="11"/>
      <c r="I4" s="12"/>
      <c r="J4" s="10"/>
    </row>
    <row r="5" spans="1:10" ht="15.75" x14ac:dyDescent="0.25">
      <c r="F5" s="13"/>
      <c r="G5" s="13"/>
      <c r="H5" s="14"/>
      <c r="I5" s="13"/>
    </row>
    <row r="6" spans="1:10" ht="19.5" customHeight="1" x14ac:dyDescent="0.25">
      <c r="A6" s="33" t="s">
        <v>10</v>
      </c>
      <c r="B6" s="2" t="s">
        <v>139</v>
      </c>
      <c r="C6" s="151"/>
      <c r="D6" s="18">
        <v>145893.79</v>
      </c>
      <c r="E6" s="17">
        <f>D6-C6</f>
        <v>145893.79</v>
      </c>
      <c r="F6" s="17"/>
      <c r="G6" s="17"/>
      <c r="H6" s="17"/>
      <c r="I6" s="17"/>
    </row>
    <row r="7" spans="1:10" ht="17.25" customHeight="1" x14ac:dyDescent="0.25">
      <c r="A7" s="33" t="s">
        <v>6</v>
      </c>
      <c r="B7" s="2" t="s">
        <v>1</v>
      </c>
      <c r="C7" s="15">
        <v>105375</v>
      </c>
      <c r="D7" s="16">
        <f>'Income detail'!I18</f>
        <v>105376</v>
      </c>
      <c r="E7" s="17">
        <f>D7-C7</f>
        <v>1</v>
      </c>
      <c r="F7" s="17"/>
      <c r="G7" s="17"/>
      <c r="H7" s="17"/>
      <c r="I7" s="17"/>
    </row>
    <row r="8" spans="1:10" x14ac:dyDescent="0.25">
      <c r="A8" s="33" t="s">
        <v>7</v>
      </c>
      <c r="B8" s="2" t="s">
        <v>18</v>
      </c>
      <c r="C8" s="18">
        <v>1340944</v>
      </c>
      <c r="D8" s="18">
        <f>'Income detail'!D18</f>
        <v>1340944</v>
      </c>
      <c r="E8" s="17">
        <f>D8-C8</f>
        <v>0</v>
      </c>
      <c r="F8" s="17"/>
      <c r="G8" s="17"/>
      <c r="H8" s="17"/>
      <c r="I8" s="17"/>
    </row>
    <row r="9" spans="1:10" x14ac:dyDescent="0.25">
      <c r="A9" s="134" t="s">
        <v>8</v>
      </c>
      <c r="B9" s="2" t="s">
        <v>125</v>
      </c>
      <c r="C9" s="18">
        <v>100000</v>
      </c>
      <c r="D9" s="18">
        <f>'Income detail'!N18</f>
        <v>100001</v>
      </c>
      <c r="E9" s="17">
        <f t="shared" ref="E9:E10" si="0">D9-C9</f>
        <v>1</v>
      </c>
      <c r="F9" s="17"/>
      <c r="G9" s="17"/>
      <c r="H9" s="17"/>
      <c r="I9" s="17"/>
    </row>
    <row r="10" spans="1:10" x14ac:dyDescent="0.25">
      <c r="A10" s="26" t="s">
        <v>11</v>
      </c>
      <c r="B10" s="36" t="s">
        <v>131</v>
      </c>
      <c r="C10" s="18">
        <v>24000</v>
      </c>
      <c r="D10" s="18">
        <f>'Other income detail'!B52</f>
        <v>21123.7</v>
      </c>
      <c r="E10" s="17">
        <f t="shared" si="0"/>
        <v>-2876.2999999999993</v>
      </c>
      <c r="F10" s="17"/>
      <c r="G10" s="17"/>
      <c r="H10" s="17"/>
      <c r="I10" s="17"/>
    </row>
    <row r="11" spans="1:10" x14ac:dyDescent="0.25">
      <c r="A11" s="33" t="s">
        <v>12</v>
      </c>
      <c r="B11" s="2" t="s">
        <v>77</v>
      </c>
      <c r="C11" s="18">
        <v>0</v>
      </c>
      <c r="D11" s="18">
        <f>'Other income detail'!Q52</f>
        <v>0</v>
      </c>
      <c r="E11" s="17">
        <f t="shared" ref="E11" si="1">D11-C11</f>
        <v>0</v>
      </c>
      <c r="F11" s="17"/>
      <c r="G11" s="17"/>
      <c r="H11" s="17"/>
      <c r="I11" s="17"/>
    </row>
    <row r="12" spans="1:10" s="42" customFormat="1" x14ac:dyDescent="0.25">
      <c r="B12" s="109" t="s">
        <v>134</v>
      </c>
      <c r="C12" s="78">
        <v>0</v>
      </c>
      <c r="D12" s="78">
        <f>'Other income detail'!G52</f>
        <v>0</v>
      </c>
      <c r="E12" s="156">
        <f>D12-C12</f>
        <v>0</v>
      </c>
      <c r="F12" s="156"/>
      <c r="G12" s="156"/>
      <c r="H12" s="156"/>
      <c r="I12" s="156"/>
      <c r="J12" s="56"/>
    </row>
    <row r="13" spans="1:10" s="42" customFormat="1" x14ac:dyDescent="0.25">
      <c r="B13" s="56" t="s">
        <v>87</v>
      </c>
      <c r="C13" s="78">
        <v>0</v>
      </c>
      <c r="D13" s="78">
        <f>'Other income detail'!L52</f>
        <v>0</v>
      </c>
      <c r="E13" s="156">
        <f>D13-C13</f>
        <v>0</v>
      </c>
      <c r="J13" s="56"/>
    </row>
    <row r="14" spans="1:10" ht="19.5" customHeight="1" x14ac:dyDescent="0.25">
      <c r="A14" s="26"/>
      <c r="B14" s="7" t="s">
        <v>52</v>
      </c>
      <c r="C14" s="18">
        <v>0</v>
      </c>
      <c r="D14" s="18">
        <f>'Donations detail'!B14</f>
        <v>0</v>
      </c>
      <c r="E14" s="17">
        <f>D14-C14</f>
        <v>0</v>
      </c>
      <c r="H14" s="17"/>
      <c r="I14" s="17"/>
    </row>
    <row r="15" spans="1:10" ht="19.5" customHeight="1" x14ac:dyDescent="0.25">
      <c r="E15" s="17"/>
      <c r="F15" s="17"/>
      <c r="G15" s="17"/>
      <c r="H15" s="17"/>
      <c r="I15" s="17"/>
    </row>
    <row r="16" spans="1:10" x14ac:dyDescent="0.25">
      <c r="B16" s="19" t="s">
        <v>4</v>
      </c>
      <c r="C16" s="15">
        <f>SUM(C6:C15)</f>
        <v>1570319</v>
      </c>
      <c r="D16" s="15">
        <f>SUM(D6:D15)</f>
        <v>1713338.49</v>
      </c>
      <c r="E16" s="15">
        <f>SUM(E6:E15)</f>
        <v>143019.49000000002</v>
      </c>
      <c r="F16" s="17"/>
      <c r="G16" s="17"/>
      <c r="H16" s="17"/>
      <c r="I16" s="17"/>
    </row>
    <row r="17" spans="1:10" ht="18" customHeight="1" x14ac:dyDescent="0.25">
      <c r="F17" s="15"/>
      <c r="G17" s="15"/>
      <c r="H17" s="15"/>
      <c r="I17" s="15"/>
    </row>
    <row r="19" spans="1:10" ht="15.75" x14ac:dyDescent="0.25">
      <c r="A19" s="9"/>
      <c r="B19" s="10" t="s">
        <v>60</v>
      </c>
      <c r="C19" s="30"/>
      <c r="D19" s="30"/>
    </row>
    <row r="20" spans="1:10" ht="15.75" x14ac:dyDescent="0.25">
      <c r="A20" s="9"/>
      <c r="B20" s="10"/>
      <c r="C20" s="30"/>
      <c r="D20" s="30"/>
    </row>
    <row r="21" spans="1:10" s="9" customFormat="1" ht="15.75" x14ac:dyDescent="0.25">
      <c r="B21" s="35" t="s">
        <v>78</v>
      </c>
      <c r="C21" s="30"/>
      <c r="D21" s="30"/>
      <c r="E21" s="31"/>
      <c r="G21" s="10"/>
      <c r="H21" s="10"/>
      <c r="J21" s="10"/>
    </row>
    <row r="22" spans="1:10" x14ac:dyDescent="0.25">
      <c r="A22" s="26" t="s">
        <v>10</v>
      </c>
      <c r="B22" s="36" t="s">
        <v>132</v>
      </c>
      <c r="C22" s="120">
        <v>68875</v>
      </c>
      <c r="D22" s="16">
        <f>'Expense detail'!F27</f>
        <v>0</v>
      </c>
      <c r="E22" s="20">
        <f t="shared" ref="E22:E36" si="2">C22-D22</f>
        <v>68875</v>
      </c>
      <c r="F22" s="17"/>
      <c r="G22" s="21"/>
      <c r="H22" s="21"/>
      <c r="I22" s="21"/>
    </row>
    <row r="23" spans="1:10" ht="24.75" customHeight="1" x14ac:dyDescent="0.25">
      <c r="A23" s="26" t="s">
        <v>6</v>
      </c>
      <c r="B23" s="7" t="s">
        <v>9</v>
      </c>
      <c r="C23" s="16">
        <v>18000</v>
      </c>
      <c r="D23" s="16">
        <f>'Expense detail'!J27</f>
        <v>0</v>
      </c>
      <c r="E23" s="20">
        <f t="shared" si="2"/>
        <v>18000</v>
      </c>
      <c r="F23" s="17"/>
      <c r="G23" s="21"/>
      <c r="H23" s="21"/>
      <c r="I23" s="21"/>
    </row>
    <row r="24" spans="1:10" x14ac:dyDescent="0.25">
      <c r="A24" s="33" t="s">
        <v>7</v>
      </c>
      <c r="B24" s="2" t="s">
        <v>46</v>
      </c>
      <c r="C24" s="16">
        <v>1340944</v>
      </c>
      <c r="D24" s="16">
        <f>'Expense detail'!N27</f>
        <v>200846</v>
      </c>
      <c r="E24" s="20">
        <f t="shared" si="2"/>
        <v>1140098</v>
      </c>
      <c r="F24" s="17"/>
      <c r="G24" s="21"/>
      <c r="H24" s="21"/>
      <c r="I24" s="21"/>
    </row>
    <row r="25" spans="1:10" x14ac:dyDescent="0.25">
      <c r="A25" s="108" t="s">
        <v>8</v>
      </c>
      <c r="B25" s="2" t="s">
        <v>125</v>
      </c>
      <c r="C25" s="15">
        <v>100000</v>
      </c>
      <c r="D25" s="16">
        <f>'Expense detail'!V27</f>
        <v>0</v>
      </c>
      <c r="E25" s="20">
        <f>C25-D25</f>
        <v>100000</v>
      </c>
      <c r="F25" s="17"/>
      <c r="G25" s="21"/>
      <c r="H25" s="21"/>
      <c r="I25" s="21"/>
    </row>
    <row r="26" spans="1:10" ht="30" x14ac:dyDescent="0.25">
      <c r="A26" s="88" t="s">
        <v>11</v>
      </c>
      <c r="B26" s="36" t="s">
        <v>80</v>
      </c>
      <c r="C26" s="119">
        <v>24000</v>
      </c>
      <c r="D26" s="16">
        <f>'Expense detail'!R27</f>
        <v>0</v>
      </c>
      <c r="E26" s="20">
        <f>C26-D26</f>
        <v>24000</v>
      </c>
      <c r="F26" s="17"/>
      <c r="G26" s="21"/>
      <c r="H26" s="21"/>
      <c r="I26" s="21"/>
    </row>
    <row r="27" spans="1:10" x14ac:dyDescent="0.25">
      <c r="A27" s="108" t="s">
        <v>12</v>
      </c>
      <c r="B27" s="111" t="s">
        <v>133</v>
      </c>
      <c r="C27" s="16">
        <v>2500</v>
      </c>
      <c r="D27" s="16">
        <f>'Expense detail'!Z27</f>
        <v>0</v>
      </c>
      <c r="E27" s="20">
        <f t="shared" si="2"/>
        <v>2500</v>
      </c>
      <c r="F27" s="17"/>
      <c r="G27" s="21"/>
      <c r="H27" s="21"/>
      <c r="I27" s="21"/>
    </row>
    <row r="28" spans="1:10" x14ac:dyDescent="0.25">
      <c r="A28" t="s">
        <v>59</v>
      </c>
      <c r="B28" s="7" t="s">
        <v>17</v>
      </c>
      <c r="C28" s="15">
        <v>0</v>
      </c>
      <c r="D28" s="16">
        <f>'Expense detail'!AL27</f>
        <v>0</v>
      </c>
      <c r="E28" s="20">
        <f t="shared" si="2"/>
        <v>0</v>
      </c>
      <c r="F28" s="17"/>
      <c r="G28" s="21"/>
      <c r="H28" s="21"/>
      <c r="I28" s="21"/>
    </row>
    <row r="29" spans="1:10" s="9" customFormat="1" ht="15.75" x14ac:dyDescent="0.25">
      <c r="A29" s="26" t="s">
        <v>15</v>
      </c>
      <c r="B29" s="7" t="s">
        <v>2</v>
      </c>
      <c r="C29" s="16">
        <f>1000+G46</f>
        <v>1000</v>
      </c>
      <c r="D29" s="16">
        <f>'Expense detail'!B27</f>
        <v>0</v>
      </c>
      <c r="E29" s="20">
        <f>C29-D29</f>
        <v>1000</v>
      </c>
      <c r="G29" s="10"/>
      <c r="H29" s="10"/>
      <c r="J29" s="10"/>
    </row>
    <row r="30" spans="1:10" s="42" customFormat="1" x14ac:dyDescent="0.25">
      <c r="B30" s="109" t="s">
        <v>134</v>
      </c>
      <c r="C30" s="58">
        <f>0+G50</f>
        <v>0</v>
      </c>
      <c r="D30" s="82">
        <f>'Expense detail'!AD27</f>
        <v>0</v>
      </c>
      <c r="E30" s="157">
        <f>C30-D30</f>
        <v>0</v>
      </c>
      <c r="F30" s="156"/>
      <c r="G30" s="158"/>
      <c r="H30" s="158"/>
      <c r="I30" s="158"/>
      <c r="J30" s="56"/>
    </row>
    <row r="31" spans="1:10" s="42" customFormat="1" x14ac:dyDescent="0.25">
      <c r="B31" s="109" t="s">
        <v>87</v>
      </c>
      <c r="C31" s="58">
        <f>0+G51</f>
        <v>0</v>
      </c>
      <c r="D31" s="82">
        <f>'Expense detail'!AH27</f>
        <v>5281.56</v>
      </c>
      <c r="E31" s="157">
        <f>C31-D31</f>
        <v>-5281.56</v>
      </c>
      <c r="F31" s="156"/>
      <c r="G31" s="158"/>
      <c r="H31" s="158"/>
      <c r="I31" s="158"/>
      <c r="J31" s="56"/>
    </row>
    <row r="32" spans="1:10" x14ac:dyDescent="0.25">
      <c r="A32" s="33"/>
      <c r="C32" s="15"/>
      <c r="D32" s="16"/>
      <c r="E32" s="20"/>
      <c r="F32" s="17"/>
      <c r="G32" s="21"/>
      <c r="H32" s="21"/>
      <c r="I32" s="21"/>
    </row>
    <row r="33" spans="1:9" x14ac:dyDescent="0.25">
      <c r="A33"/>
      <c r="B33" s="35" t="s">
        <v>79</v>
      </c>
      <c r="C33" s="15"/>
      <c r="D33" s="16"/>
      <c r="E33" s="20"/>
      <c r="F33" s="17"/>
      <c r="G33" s="21"/>
      <c r="H33" s="21"/>
      <c r="I33" s="21"/>
    </row>
    <row r="34" spans="1:9" ht="29.25" customHeight="1" x14ac:dyDescent="0.25">
      <c r="A34" t="s">
        <v>16</v>
      </c>
      <c r="B34" s="7" t="s">
        <v>3</v>
      </c>
      <c r="C34" s="16">
        <f>5000+G52</f>
        <v>5000</v>
      </c>
      <c r="D34" s="16">
        <f>'Expense detail'!AP27</f>
        <v>0</v>
      </c>
      <c r="E34" s="20">
        <f t="shared" si="2"/>
        <v>5000</v>
      </c>
      <c r="F34" s="17"/>
      <c r="G34" s="21"/>
      <c r="H34" s="21"/>
      <c r="I34" s="21"/>
    </row>
    <row r="35" spans="1:9" ht="18" customHeight="1" x14ac:dyDescent="0.25">
      <c r="A35" t="s">
        <v>135</v>
      </c>
      <c r="B35" s="36" t="s">
        <v>14</v>
      </c>
      <c r="C35" s="24">
        <v>10000</v>
      </c>
      <c r="D35" s="16">
        <f>'Expense detail'!AT27</f>
        <v>31.01</v>
      </c>
      <c r="E35" s="20">
        <f t="shared" si="2"/>
        <v>9968.99</v>
      </c>
      <c r="F35" s="17"/>
      <c r="G35" s="21"/>
      <c r="H35" s="21"/>
      <c r="I35" s="21"/>
    </row>
    <row r="36" spans="1:9" ht="18" customHeight="1" x14ac:dyDescent="0.25">
      <c r="A36" t="s">
        <v>136</v>
      </c>
      <c r="B36" s="7" t="s">
        <v>5</v>
      </c>
      <c r="C36" s="18">
        <v>0</v>
      </c>
      <c r="D36" s="18">
        <f>'Expense detail'!AX27</f>
        <v>0</v>
      </c>
      <c r="E36" s="20">
        <f t="shared" si="2"/>
        <v>0</v>
      </c>
      <c r="F36" s="17"/>
      <c r="G36" s="21"/>
      <c r="H36" s="21"/>
      <c r="I36" s="21"/>
    </row>
    <row r="37" spans="1:9" ht="18" customHeight="1" x14ac:dyDescent="0.25">
      <c r="E37" s="20"/>
      <c r="F37" s="17"/>
      <c r="G37" s="21"/>
      <c r="H37" s="21"/>
      <c r="I37" s="21"/>
    </row>
    <row r="38" spans="1:9" ht="18" customHeight="1" x14ac:dyDescent="0.25">
      <c r="B38" s="19" t="s">
        <v>4</v>
      </c>
      <c r="C38" s="15">
        <f>SUM(C22:C36)</f>
        <v>1570319</v>
      </c>
      <c r="D38" s="15">
        <f>SUM(D22:D36)</f>
        <v>206158.57</v>
      </c>
      <c r="E38" s="17">
        <f>C38-D38</f>
        <v>1364160.43</v>
      </c>
      <c r="F38" s="17"/>
      <c r="G38" s="17"/>
      <c r="H38" s="21"/>
      <c r="I38" s="21"/>
    </row>
    <row r="39" spans="1:9" ht="18" customHeight="1" x14ac:dyDescent="0.25">
      <c r="B39" s="18"/>
      <c r="E39" s="17"/>
      <c r="F39" s="17"/>
      <c r="G39" s="21"/>
      <c r="H39" s="21"/>
      <c r="I39" s="21"/>
    </row>
    <row r="40" spans="1:9" ht="18" customHeight="1" x14ac:dyDescent="0.25">
      <c r="B40" s="19"/>
      <c r="C40" s="15"/>
      <c r="D40" s="15"/>
    </row>
    <row r="41" spans="1:9" x14ac:dyDescent="0.25">
      <c r="B41" s="19" t="s">
        <v>58</v>
      </c>
      <c r="C41" s="15"/>
      <c r="D41" s="15">
        <f>D16-D38</f>
        <v>1507179.92</v>
      </c>
    </row>
    <row r="42" spans="1:9" x14ac:dyDescent="0.25">
      <c r="B42" s="19"/>
      <c r="C42" s="15"/>
      <c r="D42" s="15"/>
    </row>
    <row r="43" spans="1:9" x14ac:dyDescent="0.25">
      <c r="B43" s="104"/>
      <c r="C43" s="106"/>
      <c r="D43" s="15"/>
    </row>
    <row r="44" spans="1:9" x14ac:dyDescent="0.25">
      <c r="B44" s="19"/>
    </row>
    <row r="45" spans="1:9" ht="30" x14ac:dyDescent="0.25">
      <c r="B45" s="97" t="s">
        <v>137</v>
      </c>
      <c r="C45" s="89"/>
      <c r="D45" s="89"/>
      <c r="E45" s="90"/>
      <c r="F45" s="96" t="s">
        <v>138</v>
      </c>
      <c r="G45" s="100"/>
      <c r="H45" s="98"/>
      <c r="I45" s="98"/>
    </row>
    <row r="46" spans="1:9" x14ac:dyDescent="0.25">
      <c r="B46" s="123" t="s">
        <v>42</v>
      </c>
      <c r="C46" s="124"/>
      <c r="D46" s="91" t="s">
        <v>118</v>
      </c>
      <c r="E46" s="92"/>
      <c r="F46" s="93" t="s">
        <v>2</v>
      </c>
      <c r="G46" s="117">
        <f>C52</f>
        <v>0</v>
      </c>
      <c r="H46" s="98"/>
      <c r="I46" s="98"/>
    </row>
    <row r="47" spans="1:9" x14ac:dyDescent="0.25">
      <c r="B47" s="123" t="s">
        <v>85</v>
      </c>
      <c r="C47" s="124"/>
      <c r="D47" s="91" t="s">
        <v>119</v>
      </c>
      <c r="E47" s="92"/>
      <c r="F47" s="93" t="s">
        <v>83</v>
      </c>
      <c r="G47" s="121">
        <f>SUM(C46,C51,C53)</f>
        <v>0</v>
      </c>
      <c r="H47" s="98"/>
      <c r="I47" s="98"/>
    </row>
    <row r="48" spans="1:9" x14ac:dyDescent="0.25">
      <c r="B48" s="123" t="s">
        <v>87</v>
      </c>
      <c r="C48" s="125"/>
      <c r="D48" s="91" t="s">
        <v>120</v>
      </c>
      <c r="E48" s="92"/>
      <c r="F48" s="112" t="s">
        <v>116</v>
      </c>
      <c r="G48" s="126">
        <f>C49</f>
        <v>0</v>
      </c>
      <c r="H48" s="98"/>
      <c r="I48" s="98"/>
    </row>
    <row r="49" spans="2:9" x14ac:dyDescent="0.25">
      <c r="B49" s="123" t="s">
        <v>116</v>
      </c>
      <c r="C49" s="125"/>
      <c r="D49" s="91" t="s">
        <v>127</v>
      </c>
      <c r="E49" s="92"/>
      <c r="F49" s="93" t="s">
        <v>86</v>
      </c>
      <c r="G49" s="117">
        <f>C54</f>
        <v>0</v>
      </c>
      <c r="H49" s="99"/>
      <c r="I49" s="98"/>
    </row>
    <row r="50" spans="2:9" x14ac:dyDescent="0.25">
      <c r="B50" s="123" t="s">
        <v>52</v>
      </c>
      <c r="C50" s="125"/>
      <c r="D50" s="91" t="s">
        <v>119</v>
      </c>
      <c r="E50" s="92"/>
      <c r="F50" s="112" t="s">
        <v>85</v>
      </c>
      <c r="G50" s="121">
        <f>SUM(C47,C50)</f>
        <v>0</v>
      </c>
      <c r="H50" s="98"/>
      <c r="I50" s="98"/>
    </row>
    <row r="51" spans="2:9" ht="30" x14ac:dyDescent="0.25">
      <c r="B51" s="123" t="s">
        <v>52</v>
      </c>
      <c r="C51" s="125"/>
      <c r="D51" s="91" t="s">
        <v>118</v>
      </c>
      <c r="E51" s="92"/>
      <c r="F51" s="127" t="s">
        <v>87</v>
      </c>
      <c r="G51" s="117">
        <f>C48</f>
        <v>0</v>
      </c>
      <c r="H51" s="98"/>
      <c r="I51" s="98"/>
    </row>
    <row r="52" spans="2:9" x14ac:dyDescent="0.25">
      <c r="B52" s="123" t="s">
        <v>2</v>
      </c>
      <c r="C52" s="125"/>
      <c r="D52" s="91" t="s">
        <v>122</v>
      </c>
      <c r="E52" s="94"/>
      <c r="F52" s="93" t="s">
        <v>48</v>
      </c>
      <c r="G52" s="117">
        <f>C55</f>
        <v>0</v>
      </c>
      <c r="H52" s="98"/>
      <c r="I52" s="98"/>
    </row>
    <row r="53" spans="2:9" x14ac:dyDescent="0.25">
      <c r="B53" s="123" t="s">
        <v>46</v>
      </c>
      <c r="C53" s="125"/>
      <c r="D53" s="91" t="s">
        <v>118</v>
      </c>
      <c r="E53" s="92"/>
      <c r="F53" s="93" t="s">
        <v>14</v>
      </c>
      <c r="G53" s="117">
        <f>SUM(C56,C57)</f>
        <v>0</v>
      </c>
      <c r="H53" s="98"/>
      <c r="I53" s="98"/>
    </row>
    <row r="54" spans="2:9" x14ac:dyDescent="0.25">
      <c r="B54" s="123" t="s">
        <v>86</v>
      </c>
      <c r="C54" s="125"/>
      <c r="D54" s="91" t="s">
        <v>123</v>
      </c>
      <c r="E54" s="94"/>
      <c r="F54" s="101" t="s">
        <v>35</v>
      </c>
      <c r="G54" s="118">
        <f>SUM(G46:G53)</f>
        <v>0</v>
      </c>
      <c r="H54" s="98"/>
      <c r="I54" s="98"/>
    </row>
    <row r="55" spans="2:9" ht="14.45" customHeight="1" x14ac:dyDescent="0.25">
      <c r="B55" s="128" t="s">
        <v>48</v>
      </c>
      <c r="C55" s="125"/>
      <c r="D55" s="91" t="s">
        <v>124</v>
      </c>
      <c r="E55" s="94"/>
      <c r="F55" s="101"/>
      <c r="G55" s="118"/>
      <c r="H55" s="98"/>
      <c r="I55" s="98"/>
    </row>
    <row r="56" spans="2:9" x14ac:dyDescent="0.25">
      <c r="B56" s="128" t="s">
        <v>14</v>
      </c>
      <c r="C56" s="125"/>
      <c r="D56" s="91" t="s">
        <v>121</v>
      </c>
      <c r="E56" s="152"/>
      <c r="F56" s="152"/>
      <c r="G56" s="153"/>
      <c r="H56" s="98"/>
      <c r="I56" s="98"/>
    </row>
    <row r="57" spans="2:9" x14ac:dyDescent="0.25">
      <c r="B57" s="128" t="s">
        <v>117</v>
      </c>
      <c r="C57" s="125"/>
      <c r="D57" s="91" t="s">
        <v>82</v>
      </c>
      <c r="E57" s="152"/>
      <c r="F57" s="152"/>
      <c r="G57" s="153"/>
      <c r="H57" s="98"/>
      <c r="I57" s="98"/>
    </row>
    <row r="58" spans="2:9" x14ac:dyDescent="0.25">
      <c r="B58" s="103" t="s">
        <v>35</v>
      </c>
      <c r="C58" s="102">
        <f>SUM(C46:C57)</f>
        <v>0</v>
      </c>
      <c r="D58" s="95"/>
      <c r="E58" s="154"/>
      <c r="F58" s="154"/>
      <c r="G58" s="155"/>
      <c r="H58" s="98"/>
      <c r="I58" s="98"/>
    </row>
  </sheetData>
  <phoneticPr fontId="3" type="noConversion"/>
  <printOptions gridLines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2"/>
  <sheetViews>
    <sheetView tabSelected="1" workbookViewId="0">
      <pane ySplit="2" topLeftCell="A3" activePane="bottomLeft" state="frozen"/>
      <selection pane="bottomLeft" activeCell="C95" sqref="C95"/>
    </sheetView>
  </sheetViews>
  <sheetFormatPr defaultColWidth="8.85546875" defaultRowHeight="15" x14ac:dyDescent="0.25"/>
  <cols>
    <col min="1" max="1" width="28" style="42" bestFit="1" customWidth="1"/>
    <col min="2" max="2" width="19.140625" style="57" customWidth="1"/>
    <col min="3" max="3" width="12.85546875" style="42" bestFit="1" customWidth="1"/>
    <col min="4" max="5" width="6.28515625" style="42" customWidth="1"/>
    <col min="6" max="6" width="17.28515625" style="42" customWidth="1"/>
    <col min="7" max="7" width="20.85546875" style="42" bestFit="1" customWidth="1"/>
    <col min="8" max="8" width="12.85546875" style="51" bestFit="1" customWidth="1"/>
    <col min="9" max="9" width="8.85546875" style="42"/>
    <col min="10" max="10" width="18.85546875" style="42" bestFit="1" customWidth="1"/>
    <col min="11" max="11" width="19" style="42" bestFit="1" customWidth="1"/>
    <col min="12" max="12" width="16.85546875" style="42" bestFit="1" customWidth="1"/>
    <col min="13" max="13" width="12.140625" style="51" bestFit="1" customWidth="1"/>
    <col min="14" max="16" width="8.85546875" style="42"/>
    <col min="17" max="17" width="8.85546875" style="57"/>
    <col min="18" max="16384" width="8.85546875" style="42"/>
  </cols>
  <sheetData>
    <row r="1" spans="1:13" s="41" customFormat="1" ht="18.75" x14ac:dyDescent="0.3">
      <c r="A1" s="32" t="s">
        <v>65</v>
      </c>
      <c r="B1" s="107">
        <f>B109-G109</f>
        <v>79478.600000000035</v>
      </c>
      <c r="C1" s="138" t="s">
        <v>128</v>
      </c>
      <c r="H1" s="62"/>
      <c r="M1" s="62"/>
    </row>
    <row r="2" spans="1:13" ht="30" x14ac:dyDescent="0.25">
      <c r="A2" s="63" t="s">
        <v>69</v>
      </c>
      <c r="B2" s="64">
        <v>79478.61</v>
      </c>
      <c r="C2" s="159">
        <v>44593</v>
      </c>
      <c r="D2" s="134"/>
    </row>
    <row r="4" spans="1:13" ht="45" x14ac:dyDescent="0.25">
      <c r="A4" s="41" t="s">
        <v>66</v>
      </c>
      <c r="B4" s="61" t="s">
        <v>53</v>
      </c>
      <c r="C4" s="40" t="s">
        <v>73</v>
      </c>
      <c r="D4" s="40"/>
      <c r="E4" s="41"/>
      <c r="F4" s="41" t="s">
        <v>68</v>
      </c>
      <c r="G4" s="61" t="s">
        <v>67</v>
      </c>
      <c r="H4" s="72" t="s">
        <v>73</v>
      </c>
      <c r="I4" s="41"/>
      <c r="J4" s="41" t="s">
        <v>74</v>
      </c>
      <c r="K4" s="61" t="s">
        <v>75</v>
      </c>
      <c r="L4" s="65" t="s">
        <v>70</v>
      </c>
      <c r="M4" s="62" t="s">
        <v>76</v>
      </c>
    </row>
    <row r="5" spans="1:13" x14ac:dyDescent="0.25">
      <c r="A5" s="85" t="s">
        <v>81</v>
      </c>
      <c r="B5" s="86">
        <v>19960.14</v>
      </c>
      <c r="C5" s="87">
        <v>44197</v>
      </c>
      <c r="D5" s="87"/>
      <c r="F5" s="134" t="s">
        <v>251</v>
      </c>
      <c r="G5" s="23">
        <v>5130.2</v>
      </c>
      <c r="H5" s="5">
        <v>44564.538935185185</v>
      </c>
      <c r="I5" s="134"/>
      <c r="J5" s="134" t="s">
        <v>252</v>
      </c>
      <c r="K5" s="23">
        <v>5130.2</v>
      </c>
      <c r="L5" s="23">
        <v>0</v>
      </c>
      <c r="M5" s="5">
        <v>44564</v>
      </c>
    </row>
    <row r="6" spans="1:13" x14ac:dyDescent="0.25">
      <c r="A6" s="42" t="s">
        <v>262</v>
      </c>
      <c r="B6" s="66">
        <v>100000</v>
      </c>
      <c r="C6" s="42" t="s">
        <v>261</v>
      </c>
      <c r="D6" s="87"/>
      <c r="F6" s="134" t="s">
        <v>249</v>
      </c>
      <c r="G6" s="23">
        <v>5080.79</v>
      </c>
      <c r="H6" s="5">
        <v>44565.166562500002</v>
      </c>
      <c r="I6" s="134"/>
      <c r="J6" s="134" t="s">
        <v>171</v>
      </c>
      <c r="K6" s="23">
        <v>5080.79</v>
      </c>
      <c r="L6" s="23">
        <v>0</v>
      </c>
      <c r="M6" s="5">
        <v>44565</v>
      </c>
    </row>
    <row r="7" spans="1:13" x14ac:dyDescent="0.25">
      <c r="A7" s="42" t="s">
        <v>260</v>
      </c>
      <c r="B7" s="66">
        <v>100000</v>
      </c>
      <c r="C7" s="37" t="s">
        <v>261</v>
      </c>
      <c r="D7" s="87"/>
      <c r="F7" s="134" t="s">
        <v>170</v>
      </c>
      <c r="G7" s="23">
        <v>168</v>
      </c>
      <c r="H7" s="5">
        <v>44565.166643518518</v>
      </c>
      <c r="I7" s="134"/>
      <c r="J7" s="134" t="s">
        <v>171</v>
      </c>
      <c r="K7" s="23">
        <v>168</v>
      </c>
      <c r="L7" s="23">
        <v>0</v>
      </c>
      <c r="M7" s="5">
        <v>44565</v>
      </c>
    </row>
    <row r="8" spans="1:13" x14ac:dyDescent="0.25">
      <c r="C8" s="37"/>
      <c r="D8" s="87"/>
      <c r="F8" s="134" t="s">
        <v>151</v>
      </c>
      <c r="G8" s="23">
        <v>57.97</v>
      </c>
      <c r="H8" s="5">
        <v>44565.774398148147</v>
      </c>
      <c r="I8" s="134"/>
      <c r="J8" s="134" t="s">
        <v>152</v>
      </c>
      <c r="K8" s="23">
        <v>57.97</v>
      </c>
      <c r="L8" s="23">
        <v>0</v>
      </c>
      <c r="M8" s="5">
        <v>44565</v>
      </c>
    </row>
    <row r="9" spans="1:13" x14ac:dyDescent="0.25">
      <c r="C9" s="37"/>
      <c r="D9" s="87"/>
      <c r="F9" s="134" t="s">
        <v>219</v>
      </c>
      <c r="G9" s="23">
        <v>1051.73</v>
      </c>
      <c r="H9" s="5">
        <v>44565.774768518517</v>
      </c>
      <c r="I9" s="134"/>
      <c r="J9" s="134" t="s">
        <v>220</v>
      </c>
      <c r="K9" s="23">
        <v>1051.73</v>
      </c>
      <c r="L9" s="23">
        <v>0</v>
      </c>
      <c r="M9" s="5">
        <v>44565</v>
      </c>
    </row>
    <row r="10" spans="1:13" x14ac:dyDescent="0.25">
      <c r="C10" s="37"/>
      <c r="D10" s="87"/>
      <c r="F10" s="134" t="s">
        <v>233</v>
      </c>
      <c r="G10" s="23">
        <v>2277.63</v>
      </c>
      <c r="H10" s="5">
        <v>44565.775150462963</v>
      </c>
      <c r="I10" s="134"/>
      <c r="J10" s="134" t="s">
        <v>228</v>
      </c>
      <c r="K10" s="23">
        <v>2277.63</v>
      </c>
      <c r="L10" s="23">
        <v>162.72999999999999</v>
      </c>
      <c r="M10" s="5">
        <v>44565</v>
      </c>
    </row>
    <row r="11" spans="1:13" x14ac:dyDescent="0.25">
      <c r="C11" s="37"/>
      <c r="D11" s="87"/>
      <c r="F11" s="134" t="s">
        <v>250</v>
      </c>
      <c r="G11" s="23">
        <v>5107.83</v>
      </c>
      <c r="H11" s="5">
        <v>44565.775567129633</v>
      </c>
      <c r="I11" s="134"/>
      <c r="J11" s="134" t="s">
        <v>248</v>
      </c>
      <c r="K11" s="23">
        <v>5107.83</v>
      </c>
      <c r="L11" s="23">
        <v>0</v>
      </c>
      <c r="M11" s="5">
        <v>44565</v>
      </c>
    </row>
    <row r="12" spans="1:13" x14ac:dyDescent="0.25">
      <c r="C12" s="37"/>
      <c r="D12" s="87"/>
      <c r="F12" s="134" t="s">
        <v>199</v>
      </c>
      <c r="G12" s="23">
        <v>450.09</v>
      </c>
      <c r="H12" s="5">
        <v>44565.775856481479</v>
      </c>
      <c r="I12" s="134"/>
      <c r="J12" s="134" t="s">
        <v>200</v>
      </c>
      <c r="K12" s="23">
        <v>450.09</v>
      </c>
      <c r="L12" s="23">
        <v>0</v>
      </c>
      <c r="M12" s="5">
        <v>44565</v>
      </c>
    </row>
    <row r="13" spans="1:13" x14ac:dyDescent="0.25">
      <c r="C13" s="37"/>
      <c r="D13" s="87"/>
      <c r="F13" s="134" t="s">
        <v>158</v>
      </c>
      <c r="G13" s="23">
        <v>89.97</v>
      </c>
      <c r="H13" s="5">
        <v>44566.162233796298</v>
      </c>
      <c r="I13" s="134"/>
      <c r="J13" s="134" t="s">
        <v>159</v>
      </c>
      <c r="K13" s="23">
        <v>89.97</v>
      </c>
      <c r="L13" s="23">
        <v>0</v>
      </c>
      <c r="M13" s="5">
        <v>44566</v>
      </c>
    </row>
    <row r="14" spans="1:13" x14ac:dyDescent="0.25">
      <c r="C14" s="37"/>
      <c r="D14" s="87"/>
      <c r="F14" s="134" t="s">
        <v>255</v>
      </c>
      <c r="G14" s="23">
        <v>7602.57</v>
      </c>
      <c r="H14" s="5">
        <v>44567.619664351849</v>
      </c>
      <c r="I14" s="134"/>
      <c r="J14" s="134" t="s">
        <v>144</v>
      </c>
      <c r="K14" s="23">
        <v>7602.57</v>
      </c>
      <c r="L14" s="23">
        <v>0</v>
      </c>
      <c r="M14" s="5">
        <v>44567</v>
      </c>
    </row>
    <row r="15" spans="1:13" x14ac:dyDescent="0.25">
      <c r="C15" s="37"/>
      <c r="D15" s="87"/>
      <c r="F15" s="134" t="s">
        <v>241</v>
      </c>
      <c r="G15" s="23">
        <v>3323</v>
      </c>
      <c r="H15" s="5">
        <v>44567.62059027778</v>
      </c>
      <c r="I15" s="134"/>
      <c r="J15" s="134" t="s">
        <v>142</v>
      </c>
      <c r="K15" s="23">
        <v>3323</v>
      </c>
      <c r="L15" s="23">
        <v>0</v>
      </c>
      <c r="M15" s="5">
        <v>44567</v>
      </c>
    </row>
    <row r="16" spans="1:13" x14ac:dyDescent="0.25">
      <c r="C16" s="37"/>
      <c r="D16" s="87"/>
      <c r="F16" s="134" t="s">
        <v>234</v>
      </c>
      <c r="G16" s="23">
        <v>2306.75</v>
      </c>
      <c r="H16" s="5">
        <v>44567.750162037039</v>
      </c>
      <c r="I16" s="134"/>
      <c r="J16" s="134" t="s">
        <v>235</v>
      </c>
      <c r="K16" s="23">
        <v>2306.75</v>
      </c>
      <c r="L16" s="23">
        <v>0</v>
      </c>
      <c r="M16" s="5">
        <v>44567</v>
      </c>
    </row>
    <row r="17" spans="3:13" x14ac:dyDescent="0.25">
      <c r="C17" s="37"/>
      <c r="D17" s="87"/>
      <c r="F17" s="134" t="s">
        <v>257</v>
      </c>
      <c r="G17" s="23">
        <v>9039.56</v>
      </c>
      <c r="H17" s="5">
        <v>44567.751006944447</v>
      </c>
      <c r="I17" s="134"/>
      <c r="J17" s="134" t="s">
        <v>144</v>
      </c>
      <c r="K17" s="23">
        <v>9039.56</v>
      </c>
      <c r="L17" s="23">
        <v>0</v>
      </c>
      <c r="M17" s="5">
        <v>44567</v>
      </c>
    </row>
    <row r="18" spans="3:13" x14ac:dyDescent="0.25">
      <c r="C18" s="37"/>
      <c r="D18" s="87"/>
      <c r="F18" s="134"/>
      <c r="G18" s="134"/>
      <c r="H18" s="5"/>
      <c r="I18" s="134"/>
      <c r="J18" s="134" t="s">
        <v>140</v>
      </c>
      <c r="K18" s="23">
        <v>0</v>
      </c>
      <c r="L18" s="23">
        <v>4937.92</v>
      </c>
      <c r="M18" s="5">
        <v>44567</v>
      </c>
    </row>
    <row r="19" spans="3:13" x14ac:dyDescent="0.25">
      <c r="C19" s="37"/>
      <c r="D19" s="87"/>
      <c r="F19" s="134" t="s">
        <v>259</v>
      </c>
      <c r="G19" s="23">
        <v>11762.08</v>
      </c>
      <c r="H19" s="5">
        <v>44568.507685185185</v>
      </c>
      <c r="I19" s="134"/>
      <c r="J19" s="134" t="s">
        <v>161</v>
      </c>
      <c r="K19" s="23">
        <v>11762.08</v>
      </c>
      <c r="L19" s="23">
        <v>0</v>
      </c>
      <c r="M19" s="5">
        <v>44568</v>
      </c>
    </row>
    <row r="20" spans="3:13" x14ac:dyDescent="0.25">
      <c r="C20" s="37"/>
      <c r="D20" s="87"/>
      <c r="F20" s="134" t="s">
        <v>183</v>
      </c>
      <c r="G20" s="23">
        <v>301.48</v>
      </c>
      <c r="H20" s="5">
        <v>44568.508692129632</v>
      </c>
      <c r="I20" s="134"/>
      <c r="J20" s="134" t="s">
        <v>184</v>
      </c>
      <c r="K20" s="23">
        <v>301.48</v>
      </c>
      <c r="L20" s="23">
        <v>0</v>
      </c>
      <c r="M20" s="5">
        <v>44568</v>
      </c>
    </row>
    <row r="21" spans="3:13" x14ac:dyDescent="0.25">
      <c r="C21" s="37"/>
      <c r="D21" s="87"/>
      <c r="F21" s="134" t="s">
        <v>172</v>
      </c>
      <c r="G21" s="23">
        <v>180.93</v>
      </c>
      <c r="H21" s="5">
        <v>44568.509085648147</v>
      </c>
      <c r="I21" s="134"/>
      <c r="J21" s="134" t="s">
        <v>173</v>
      </c>
      <c r="K21" s="23">
        <v>180.93</v>
      </c>
      <c r="L21" s="23">
        <v>0</v>
      </c>
      <c r="M21" s="5">
        <v>44568</v>
      </c>
    </row>
    <row r="22" spans="3:13" x14ac:dyDescent="0.25">
      <c r="C22" s="37"/>
      <c r="D22" s="87"/>
      <c r="F22" s="134" t="s">
        <v>221</v>
      </c>
      <c r="G22" s="23">
        <v>1088.79</v>
      </c>
      <c r="H22" s="5">
        <v>44568.509548611109</v>
      </c>
      <c r="I22" s="134"/>
      <c r="J22" s="134" t="s">
        <v>222</v>
      </c>
      <c r="K22" s="23">
        <v>1088.79</v>
      </c>
      <c r="L22" s="23">
        <v>0</v>
      </c>
      <c r="M22" s="5">
        <v>44568</v>
      </c>
    </row>
    <row r="23" spans="3:13" x14ac:dyDescent="0.25">
      <c r="C23" s="37"/>
      <c r="D23" s="87"/>
      <c r="F23" s="134" t="s">
        <v>208</v>
      </c>
      <c r="G23" s="23">
        <v>659.14</v>
      </c>
      <c r="H23" s="5">
        <v>44568.666122685187</v>
      </c>
      <c r="I23" s="134"/>
      <c r="J23" s="134" t="s">
        <v>144</v>
      </c>
      <c r="K23" s="23">
        <v>659.14</v>
      </c>
      <c r="L23" s="23">
        <v>0</v>
      </c>
      <c r="M23" s="5">
        <v>44568</v>
      </c>
    </row>
    <row r="24" spans="3:13" x14ac:dyDescent="0.25">
      <c r="C24" s="37"/>
      <c r="D24" s="87"/>
      <c r="F24" s="134" t="s">
        <v>243</v>
      </c>
      <c r="G24" s="23">
        <v>3675.85</v>
      </c>
      <c r="H24" s="5">
        <v>44568.668495370373</v>
      </c>
      <c r="I24" s="134"/>
      <c r="J24" s="134" t="s">
        <v>244</v>
      </c>
      <c r="K24" s="23">
        <v>3675.85</v>
      </c>
      <c r="L24" s="23">
        <v>0</v>
      </c>
      <c r="M24" s="5">
        <v>44568</v>
      </c>
    </row>
    <row r="25" spans="3:13" x14ac:dyDescent="0.25">
      <c r="C25" s="37"/>
      <c r="D25" s="87"/>
      <c r="F25" s="134" t="s">
        <v>230</v>
      </c>
      <c r="G25" s="23">
        <v>1950</v>
      </c>
      <c r="H25" s="5">
        <v>44571.161979166667</v>
      </c>
      <c r="I25" s="134"/>
      <c r="J25" s="134" t="s">
        <v>231</v>
      </c>
      <c r="K25" s="23">
        <v>1950</v>
      </c>
      <c r="L25" s="23">
        <v>0</v>
      </c>
      <c r="M25" s="5">
        <v>44571</v>
      </c>
    </row>
    <row r="26" spans="3:13" x14ac:dyDescent="0.25">
      <c r="C26" s="37"/>
      <c r="D26" s="87"/>
      <c r="F26" s="134" t="s">
        <v>156</v>
      </c>
      <c r="G26" s="23">
        <v>80.97</v>
      </c>
      <c r="H26" s="5">
        <v>44571.572789351849</v>
      </c>
      <c r="I26" s="134"/>
      <c r="J26" s="134" t="s">
        <v>157</v>
      </c>
      <c r="K26" s="23">
        <v>80.97</v>
      </c>
      <c r="L26" s="23">
        <v>0</v>
      </c>
      <c r="M26" s="5">
        <v>44571</v>
      </c>
    </row>
    <row r="27" spans="3:13" x14ac:dyDescent="0.25">
      <c r="C27" s="37"/>
      <c r="D27" s="87"/>
      <c r="F27" s="134" t="s">
        <v>143</v>
      </c>
      <c r="G27" s="23">
        <v>40.229999999999997</v>
      </c>
      <c r="H27" s="5">
        <v>44571.57335648148</v>
      </c>
      <c r="I27" s="134"/>
      <c r="J27" s="134" t="s">
        <v>144</v>
      </c>
      <c r="K27" s="23">
        <v>40.229999999999997</v>
      </c>
      <c r="L27" s="23">
        <v>0</v>
      </c>
      <c r="M27" s="5">
        <v>44571</v>
      </c>
    </row>
    <row r="28" spans="3:13" x14ac:dyDescent="0.25">
      <c r="C28" s="37"/>
      <c r="D28" s="87"/>
      <c r="F28" s="134" t="s">
        <v>141</v>
      </c>
      <c r="G28" s="23">
        <v>27.5</v>
      </c>
      <c r="H28" s="5">
        <v>44571.573692129627</v>
      </c>
      <c r="I28" s="134"/>
      <c r="J28" s="134" t="s">
        <v>142</v>
      </c>
      <c r="K28" s="23">
        <v>27.5</v>
      </c>
      <c r="L28" s="23">
        <v>0</v>
      </c>
      <c r="M28" s="5">
        <v>44571</v>
      </c>
    </row>
    <row r="29" spans="3:13" x14ac:dyDescent="0.25">
      <c r="C29" s="37"/>
      <c r="D29" s="87"/>
      <c r="F29" s="134" t="s">
        <v>195</v>
      </c>
      <c r="G29" s="23">
        <v>424.98</v>
      </c>
      <c r="H29" s="5">
        <v>44571.693576388891</v>
      </c>
      <c r="I29" s="134"/>
      <c r="J29" s="134" t="s">
        <v>196</v>
      </c>
      <c r="K29" s="23">
        <v>424.98</v>
      </c>
      <c r="L29" s="23">
        <v>0</v>
      </c>
      <c r="M29" s="5">
        <v>44571</v>
      </c>
    </row>
    <row r="30" spans="3:13" x14ac:dyDescent="0.25">
      <c r="C30" s="37"/>
      <c r="D30" s="87"/>
      <c r="F30" s="134" t="s">
        <v>242</v>
      </c>
      <c r="G30" s="23">
        <v>3615.97</v>
      </c>
      <c r="H30" s="5">
        <v>44572.162824074076</v>
      </c>
      <c r="I30" s="134"/>
      <c r="J30" s="134" t="s">
        <v>210</v>
      </c>
      <c r="K30" s="23">
        <v>3615.97</v>
      </c>
      <c r="L30" s="23">
        <v>0</v>
      </c>
      <c r="M30" s="5">
        <v>44572</v>
      </c>
    </row>
    <row r="31" spans="3:13" x14ac:dyDescent="0.25">
      <c r="C31" s="37"/>
      <c r="D31" s="87"/>
      <c r="F31" s="134" t="s">
        <v>209</v>
      </c>
      <c r="G31" s="23">
        <v>689.93</v>
      </c>
      <c r="H31" s="5">
        <v>44572.162870370368</v>
      </c>
      <c r="I31" s="134"/>
      <c r="J31" s="134" t="s">
        <v>210</v>
      </c>
      <c r="K31" s="23">
        <v>689.93</v>
      </c>
      <c r="L31" s="23">
        <v>0</v>
      </c>
      <c r="M31" s="5">
        <v>44572</v>
      </c>
    </row>
    <row r="32" spans="3:13" x14ac:dyDescent="0.25">
      <c r="C32" s="37"/>
      <c r="D32" s="87"/>
      <c r="F32" s="134" t="s">
        <v>153</v>
      </c>
      <c r="G32" s="23">
        <v>64.95</v>
      </c>
      <c r="H32" s="5">
        <v>44573.162094907406</v>
      </c>
      <c r="I32" s="134"/>
      <c r="J32" s="134" t="s">
        <v>154</v>
      </c>
      <c r="K32" s="23">
        <v>64.95</v>
      </c>
      <c r="L32" s="23">
        <v>0</v>
      </c>
      <c r="M32" s="5">
        <v>44573</v>
      </c>
    </row>
    <row r="33" spans="3:13" x14ac:dyDescent="0.25">
      <c r="C33" s="37"/>
      <c r="D33" s="87"/>
      <c r="F33" s="134" t="s">
        <v>182</v>
      </c>
      <c r="G33" s="23">
        <v>292.05</v>
      </c>
      <c r="H33" s="5">
        <v>44573.734907407408</v>
      </c>
      <c r="I33" s="134"/>
      <c r="J33" s="134" t="s">
        <v>144</v>
      </c>
      <c r="K33" s="23">
        <v>292.05</v>
      </c>
      <c r="L33" s="23">
        <v>0</v>
      </c>
      <c r="M33" s="5">
        <v>44573</v>
      </c>
    </row>
    <row r="34" spans="3:13" x14ac:dyDescent="0.25">
      <c r="C34" s="37"/>
      <c r="D34" s="87"/>
      <c r="F34" s="134" t="s">
        <v>218</v>
      </c>
      <c r="G34" s="23">
        <v>956.95</v>
      </c>
      <c r="H34" s="5">
        <v>44573.735405092593</v>
      </c>
      <c r="I34" s="134"/>
      <c r="J34" s="134" t="s">
        <v>142</v>
      </c>
      <c r="K34" s="23">
        <v>956.95</v>
      </c>
      <c r="L34" s="23">
        <v>0</v>
      </c>
      <c r="M34" s="5">
        <v>44573</v>
      </c>
    </row>
    <row r="35" spans="3:13" x14ac:dyDescent="0.25">
      <c r="C35" s="37"/>
      <c r="D35" s="87"/>
      <c r="F35" s="134" t="s">
        <v>211</v>
      </c>
      <c r="G35" s="23">
        <v>789.57</v>
      </c>
      <c r="H35" s="5">
        <v>44573.737812500003</v>
      </c>
      <c r="I35" s="134"/>
      <c r="J35" s="134" t="s">
        <v>200</v>
      </c>
      <c r="K35" s="23">
        <v>789.57</v>
      </c>
      <c r="L35" s="23">
        <v>0</v>
      </c>
      <c r="M35" s="5">
        <v>44573</v>
      </c>
    </row>
    <row r="36" spans="3:13" x14ac:dyDescent="0.25">
      <c r="C36" s="37"/>
      <c r="D36" s="87"/>
      <c r="F36" s="134" t="s">
        <v>258</v>
      </c>
      <c r="G36" s="23">
        <v>9211.6200000000008</v>
      </c>
      <c r="H36" s="5">
        <v>44573.745300925926</v>
      </c>
      <c r="I36" s="134"/>
      <c r="J36" s="134" t="s">
        <v>228</v>
      </c>
      <c r="K36" s="23">
        <v>9211.6200000000008</v>
      </c>
      <c r="L36" s="23">
        <v>1027.4000000000001</v>
      </c>
      <c r="M36" s="5">
        <v>44573</v>
      </c>
    </row>
    <row r="37" spans="3:13" x14ac:dyDescent="0.25">
      <c r="C37" s="37"/>
      <c r="D37" s="87"/>
      <c r="F37" s="134" t="s">
        <v>254</v>
      </c>
      <c r="G37" s="23">
        <v>7126.57</v>
      </c>
      <c r="H37" s="5">
        <v>44573.76221064815</v>
      </c>
      <c r="I37" s="134"/>
      <c r="J37" s="134" t="s">
        <v>248</v>
      </c>
      <c r="K37" s="23">
        <v>7126.57</v>
      </c>
      <c r="L37" s="23">
        <v>0</v>
      </c>
      <c r="M37" s="5">
        <v>44573</v>
      </c>
    </row>
    <row r="38" spans="3:13" x14ac:dyDescent="0.25">
      <c r="C38" s="37"/>
      <c r="D38" s="87"/>
      <c r="F38" s="134" t="s">
        <v>240</v>
      </c>
      <c r="G38" s="23">
        <v>3309.19</v>
      </c>
      <c r="H38" s="5">
        <v>44579.163090277776</v>
      </c>
      <c r="I38" s="134"/>
      <c r="J38" s="134" t="s">
        <v>148</v>
      </c>
      <c r="K38" s="23">
        <v>3309.19</v>
      </c>
      <c r="L38" s="23">
        <v>0</v>
      </c>
      <c r="M38" s="5">
        <v>44579</v>
      </c>
    </row>
    <row r="39" spans="3:13" x14ac:dyDescent="0.25">
      <c r="C39" s="37"/>
      <c r="D39" s="87"/>
      <c r="F39" s="134" t="s">
        <v>147</v>
      </c>
      <c r="G39" s="23">
        <v>47.5</v>
      </c>
      <c r="H39" s="5">
        <v>44579.163124999999</v>
      </c>
      <c r="I39" s="134"/>
      <c r="J39" s="134" t="s">
        <v>148</v>
      </c>
      <c r="K39" s="23">
        <v>47.5</v>
      </c>
      <c r="L39" s="23">
        <v>0</v>
      </c>
      <c r="M39" s="5">
        <v>44579</v>
      </c>
    </row>
    <row r="40" spans="3:13" x14ac:dyDescent="0.25">
      <c r="C40" s="37"/>
      <c r="D40" s="87"/>
      <c r="F40" s="134" t="s">
        <v>203</v>
      </c>
      <c r="G40" s="23">
        <v>493.36</v>
      </c>
      <c r="H40" s="5">
        <v>44585.426516203705</v>
      </c>
      <c r="I40" s="134"/>
      <c r="J40" s="134" t="s">
        <v>144</v>
      </c>
      <c r="K40" s="23">
        <v>493.36</v>
      </c>
      <c r="L40" s="23">
        <v>0</v>
      </c>
      <c r="M40" s="5">
        <v>44585</v>
      </c>
    </row>
    <row r="41" spans="3:13" x14ac:dyDescent="0.25">
      <c r="C41" s="37"/>
      <c r="D41" s="87"/>
      <c r="F41" s="134" t="s">
        <v>212</v>
      </c>
      <c r="G41" s="23">
        <v>860.91</v>
      </c>
      <c r="H41" s="5">
        <v>44585.426886574074</v>
      </c>
      <c r="I41" s="134"/>
      <c r="J41" s="134" t="s">
        <v>144</v>
      </c>
      <c r="K41" s="23">
        <v>860.91</v>
      </c>
      <c r="L41" s="23">
        <v>0</v>
      </c>
      <c r="M41" s="5">
        <v>44585</v>
      </c>
    </row>
    <row r="42" spans="3:13" x14ac:dyDescent="0.25">
      <c r="C42" s="37"/>
      <c r="D42" s="87"/>
      <c r="F42" s="134" t="s">
        <v>229</v>
      </c>
      <c r="G42" s="23">
        <v>1875.77</v>
      </c>
      <c r="H42" s="5">
        <v>44585.427303240744</v>
      </c>
      <c r="I42" s="134"/>
      <c r="J42" s="134" t="s">
        <v>144</v>
      </c>
      <c r="K42" s="23">
        <v>1875.77</v>
      </c>
      <c r="L42" s="23">
        <v>0</v>
      </c>
      <c r="M42" s="5">
        <v>44585</v>
      </c>
    </row>
    <row r="43" spans="3:13" x14ac:dyDescent="0.25">
      <c r="C43" s="37"/>
      <c r="D43" s="87"/>
      <c r="F43" s="134" t="s">
        <v>236</v>
      </c>
      <c r="G43" s="23">
        <v>3164.58</v>
      </c>
      <c r="H43" s="5">
        <v>44585.429120370369</v>
      </c>
      <c r="I43" s="134"/>
      <c r="J43" s="134" t="s">
        <v>237</v>
      </c>
      <c r="K43" s="23">
        <v>3164.58</v>
      </c>
      <c r="L43" s="23">
        <v>0</v>
      </c>
      <c r="M43" s="5">
        <v>44585</v>
      </c>
    </row>
    <row r="44" spans="3:13" x14ac:dyDescent="0.25">
      <c r="C44" s="37"/>
      <c r="D44" s="87"/>
      <c r="F44" s="134" t="s">
        <v>225</v>
      </c>
      <c r="G44" s="23">
        <v>1380.07</v>
      </c>
      <c r="H44" s="5">
        <v>44585.429895833331</v>
      </c>
      <c r="I44" s="134"/>
      <c r="J44" s="134" t="s">
        <v>226</v>
      </c>
      <c r="K44" s="23">
        <v>1380.07</v>
      </c>
      <c r="L44" s="23">
        <v>579</v>
      </c>
      <c r="M44" s="5">
        <v>44585</v>
      </c>
    </row>
    <row r="45" spans="3:13" x14ac:dyDescent="0.25">
      <c r="C45" s="37"/>
      <c r="D45" s="87"/>
      <c r="F45" s="134" t="s">
        <v>204</v>
      </c>
      <c r="G45" s="23">
        <v>493.42</v>
      </c>
      <c r="H45" s="5">
        <v>44585.430324074077</v>
      </c>
      <c r="I45" s="134"/>
      <c r="J45" s="134" t="s">
        <v>205</v>
      </c>
      <c r="K45" s="23">
        <v>493.42</v>
      </c>
      <c r="L45" s="23">
        <v>0</v>
      </c>
      <c r="M45" s="5">
        <v>44585</v>
      </c>
    </row>
    <row r="46" spans="3:13" x14ac:dyDescent="0.25">
      <c r="C46" s="37"/>
      <c r="D46" s="87"/>
      <c r="F46" s="134" t="s">
        <v>223</v>
      </c>
      <c r="G46" s="23">
        <v>1121.53</v>
      </c>
      <c r="H46" s="5">
        <v>44585.438206018516</v>
      </c>
      <c r="I46" s="134"/>
      <c r="J46" s="134" t="s">
        <v>200</v>
      </c>
      <c r="K46" s="23">
        <v>1121.53</v>
      </c>
      <c r="L46" s="23">
        <v>0</v>
      </c>
      <c r="M46" s="5">
        <v>44585</v>
      </c>
    </row>
    <row r="47" spans="3:13" x14ac:dyDescent="0.25">
      <c r="C47" s="37"/>
      <c r="D47" s="87"/>
      <c r="F47" s="134" t="s">
        <v>253</v>
      </c>
      <c r="G47" s="23">
        <v>6004.9</v>
      </c>
      <c r="H47" s="5">
        <v>44585.439363425925</v>
      </c>
      <c r="I47" s="134"/>
      <c r="J47" s="134" t="s">
        <v>228</v>
      </c>
      <c r="K47" s="23">
        <v>6004.9</v>
      </c>
      <c r="L47" s="23">
        <v>198.99</v>
      </c>
      <c r="M47" s="5">
        <v>44585</v>
      </c>
    </row>
    <row r="48" spans="3:13" x14ac:dyDescent="0.25">
      <c r="C48" s="37"/>
      <c r="D48" s="87"/>
      <c r="F48" s="134" t="s">
        <v>160</v>
      </c>
      <c r="G48" s="23">
        <v>103.98</v>
      </c>
      <c r="H48" s="5">
        <v>44585.439872685187</v>
      </c>
      <c r="I48" s="134"/>
      <c r="J48" s="134" t="s">
        <v>161</v>
      </c>
      <c r="K48" s="23">
        <v>103.98</v>
      </c>
      <c r="L48" s="23">
        <v>0</v>
      </c>
      <c r="M48" s="5">
        <v>44585</v>
      </c>
    </row>
    <row r="49" spans="3:13" x14ac:dyDescent="0.25">
      <c r="C49" s="37"/>
      <c r="D49" s="87"/>
      <c r="F49" s="134" t="s">
        <v>256</v>
      </c>
      <c r="G49" s="23">
        <v>8176.54</v>
      </c>
      <c r="H49" s="5">
        <v>44585.440347222226</v>
      </c>
      <c r="I49" s="134"/>
      <c r="J49" s="134" t="s">
        <v>248</v>
      </c>
      <c r="K49" s="23">
        <v>8176.54</v>
      </c>
      <c r="L49" s="23">
        <v>0</v>
      </c>
      <c r="M49" s="5">
        <v>44585</v>
      </c>
    </row>
    <row r="50" spans="3:13" x14ac:dyDescent="0.25">
      <c r="C50" s="37"/>
      <c r="D50" s="87"/>
      <c r="F50" s="134" t="s">
        <v>193</v>
      </c>
      <c r="G50" s="23">
        <v>382.14</v>
      </c>
      <c r="H50" s="5">
        <v>44585.441111111111</v>
      </c>
      <c r="I50" s="134"/>
      <c r="J50" s="134" t="s">
        <v>194</v>
      </c>
      <c r="K50" s="23">
        <v>382.14</v>
      </c>
      <c r="L50" s="23">
        <v>311.44</v>
      </c>
      <c r="M50" s="5">
        <v>44585</v>
      </c>
    </row>
    <row r="51" spans="3:13" x14ac:dyDescent="0.25">
      <c r="C51" s="37"/>
      <c r="D51" s="87"/>
      <c r="F51" s="134" t="s">
        <v>145</v>
      </c>
      <c r="G51" s="23">
        <v>40.51</v>
      </c>
      <c r="H51" s="5">
        <v>44585.441388888888</v>
      </c>
      <c r="I51" s="134"/>
      <c r="J51" s="134" t="s">
        <v>146</v>
      </c>
      <c r="K51" s="23">
        <v>40.51</v>
      </c>
      <c r="L51" s="23">
        <v>0</v>
      </c>
      <c r="M51" s="5">
        <v>44585</v>
      </c>
    </row>
    <row r="52" spans="3:13" x14ac:dyDescent="0.25">
      <c r="C52" s="37"/>
      <c r="D52" s="87"/>
      <c r="F52" s="134" t="s">
        <v>162</v>
      </c>
      <c r="G52" s="23">
        <v>121.99</v>
      </c>
      <c r="H52" s="5">
        <v>44585.450636574074</v>
      </c>
      <c r="I52" s="134"/>
      <c r="J52" s="134" t="s">
        <v>163</v>
      </c>
      <c r="K52" s="23">
        <v>121.99</v>
      </c>
      <c r="L52" s="23">
        <v>24.99</v>
      </c>
      <c r="M52" s="5">
        <v>44585</v>
      </c>
    </row>
    <row r="53" spans="3:13" x14ac:dyDescent="0.25">
      <c r="C53" s="37"/>
      <c r="D53" s="87"/>
      <c r="F53" s="134" t="s">
        <v>197</v>
      </c>
      <c r="G53" s="23">
        <v>426.52</v>
      </c>
      <c r="H53" s="5">
        <v>44585.45113425926</v>
      </c>
      <c r="I53" s="134"/>
      <c r="J53" s="134" t="s">
        <v>198</v>
      </c>
      <c r="K53" s="23">
        <v>426.52</v>
      </c>
      <c r="L53" s="23">
        <v>0</v>
      </c>
      <c r="M53" s="5">
        <v>44585</v>
      </c>
    </row>
    <row r="54" spans="3:13" x14ac:dyDescent="0.25">
      <c r="C54" s="37"/>
      <c r="D54" s="87"/>
      <c r="F54" s="134" t="s">
        <v>185</v>
      </c>
      <c r="G54" s="23">
        <v>335.76</v>
      </c>
      <c r="H54" s="5">
        <v>44585.451678240737</v>
      </c>
      <c r="I54" s="134"/>
      <c r="J54" s="134" t="s">
        <v>186</v>
      </c>
      <c r="K54" s="23">
        <v>335.76</v>
      </c>
      <c r="L54" s="23">
        <v>0</v>
      </c>
      <c r="M54" s="5">
        <v>44585</v>
      </c>
    </row>
    <row r="55" spans="3:13" x14ac:dyDescent="0.25">
      <c r="C55" s="37"/>
      <c r="D55" s="87"/>
      <c r="F55" s="134" t="s">
        <v>216</v>
      </c>
      <c r="G55" s="23">
        <v>921.45</v>
      </c>
      <c r="H55" s="5">
        <v>44585.452222222222</v>
      </c>
      <c r="I55" s="134"/>
      <c r="J55" s="134" t="s">
        <v>217</v>
      </c>
      <c r="K55" s="23">
        <v>921.45</v>
      </c>
      <c r="L55" s="23">
        <v>0</v>
      </c>
      <c r="M55" s="5">
        <v>44585</v>
      </c>
    </row>
    <row r="56" spans="3:13" x14ac:dyDescent="0.25">
      <c r="C56" s="37"/>
      <c r="D56" s="87"/>
      <c r="F56" s="134" t="s">
        <v>174</v>
      </c>
      <c r="G56" s="23">
        <v>202.83</v>
      </c>
      <c r="H56" s="5">
        <v>44585.452615740738</v>
      </c>
      <c r="I56" s="134"/>
      <c r="J56" s="134" t="s">
        <v>175</v>
      </c>
      <c r="K56" s="23">
        <v>202.83</v>
      </c>
      <c r="L56" s="23">
        <v>0</v>
      </c>
      <c r="M56" s="5">
        <v>44585</v>
      </c>
    </row>
    <row r="57" spans="3:13" x14ac:dyDescent="0.25">
      <c r="C57" s="37"/>
      <c r="D57" s="87"/>
      <c r="F57" s="134" t="s">
        <v>178</v>
      </c>
      <c r="G57" s="23">
        <v>247.54</v>
      </c>
      <c r="H57" s="5">
        <v>44585.453113425923</v>
      </c>
      <c r="I57" s="134"/>
      <c r="J57" s="134" t="s">
        <v>179</v>
      </c>
      <c r="K57" s="23">
        <v>247.54</v>
      </c>
      <c r="L57" s="23">
        <v>0</v>
      </c>
      <c r="M57" s="5">
        <v>44585</v>
      </c>
    </row>
    <row r="58" spans="3:13" x14ac:dyDescent="0.25">
      <c r="C58" s="37"/>
      <c r="D58" s="87"/>
      <c r="F58" s="134" t="s">
        <v>176</v>
      </c>
      <c r="G58" s="23">
        <v>237.92</v>
      </c>
      <c r="H58" s="5">
        <v>44585.45753472222</v>
      </c>
      <c r="I58" s="134"/>
      <c r="J58" s="134" t="s">
        <v>177</v>
      </c>
      <c r="K58" s="23">
        <v>237.92</v>
      </c>
      <c r="L58" s="23">
        <v>0</v>
      </c>
      <c r="M58" s="5">
        <v>44585</v>
      </c>
    </row>
    <row r="59" spans="3:13" x14ac:dyDescent="0.25">
      <c r="C59" s="37"/>
      <c r="D59" s="87"/>
      <c r="F59" s="134" t="s">
        <v>180</v>
      </c>
      <c r="G59" s="23">
        <v>283</v>
      </c>
      <c r="H59" s="5">
        <v>44585.462256944447</v>
      </c>
      <c r="I59" s="134"/>
      <c r="J59" s="134" t="s">
        <v>181</v>
      </c>
      <c r="K59" s="23">
        <v>283</v>
      </c>
      <c r="L59" s="23">
        <v>0</v>
      </c>
      <c r="M59" s="5">
        <v>44585</v>
      </c>
    </row>
    <row r="60" spans="3:13" x14ac:dyDescent="0.25">
      <c r="C60" s="37"/>
      <c r="D60" s="87"/>
      <c r="F60" s="134" t="s">
        <v>189</v>
      </c>
      <c r="G60" s="23">
        <v>369.13</v>
      </c>
      <c r="H60" s="5">
        <v>44585.465509259258</v>
      </c>
      <c r="I60" s="134"/>
      <c r="J60" s="134" t="s">
        <v>190</v>
      </c>
      <c r="K60" s="23">
        <v>369.13</v>
      </c>
      <c r="L60" s="23">
        <v>0</v>
      </c>
      <c r="M60" s="5">
        <v>44585</v>
      </c>
    </row>
    <row r="61" spans="3:13" x14ac:dyDescent="0.25">
      <c r="C61" s="37"/>
      <c r="D61" s="87"/>
      <c r="F61" s="134" t="s">
        <v>187</v>
      </c>
      <c r="G61" s="23">
        <v>355.04</v>
      </c>
      <c r="H61" s="5">
        <v>44585.465949074074</v>
      </c>
      <c r="I61" s="134"/>
      <c r="J61" s="134" t="s">
        <v>188</v>
      </c>
      <c r="K61" s="23">
        <v>355.04</v>
      </c>
      <c r="L61" s="23">
        <v>0</v>
      </c>
      <c r="M61" s="5">
        <v>44585</v>
      </c>
    </row>
    <row r="62" spans="3:13" x14ac:dyDescent="0.25">
      <c r="C62" s="37"/>
      <c r="D62" s="87"/>
      <c r="F62" s="134" t="s">
        <v>191</v>
      </c>
      <c r="G62" s="23">
        <v>374.12</v>
      </c>
      <c r="H62" s="5">
        <v>44585.466527777775</v>
      </c>
      <c r="I62" s="134"/>
      <c r="J62" s="134" t="s">
        <v>192</v>
      </c>
      <c r="K62" s="23">
        <v>374.12</v>
      </c>
      <c r="L62" s="23">
        <v>9.99</v>
      </c>
      <c r="M62" s="5">
        <v>44585</v>
      </c>
    </row>
    <row r="63" spans="3:13" x14ac:dyDescent="0.25">
      <c r="C63" s="37"/>
      <c r="D63" s="87"/>
      <c r="F63" s="134" t="s">
        <v>166</v>
      </c>
      <c r="G63" s="23">
        <v>164.89</v>
      </c>
      <c r="H63" s="5">
        <v>44585.467002314814</v>
      </c>
      <c r="I63" s="134"/>
      <c r="J63" s="134" t="s">
        <v>167</v>
      </c>
      <c r="K63" s="23">
        <v>164.89</v>
      </c>
      <c r="L63" s="23">
        <v>0</v>
      </c>
      <c r="M63" s="5">
        <v>44585</v>
      </c>
    </row>
    <row r="64" spans="3:13" x14ac:dyDescent="0.25">
      <c r="C64" s="37"/>
      <c r="D64" s="87"/>
      <c r="F64" s="134" t="s">
        <v>168</v>
      </c>
      <c r="G64" s="23">
        <v>167.98</v>
      </c>
      <c r="H64" s="5">
        <v>44585.467488425929</v>
      </c>
      <c r="I64" s="134"/>
      <c r="J64" s="134" t="s">
        <v>169</v>
      </c>
      <c r="K64" s="23">
        <v>167.98</v>
      </c>
      <c r="L64" s="23">
        <v>65</v>
      </c>
      <c r="M64" s="5">
        <v>44585</v>
      </c>
    </row>
    <row r="65" spans="3:13" x14ac:dyDescent="0.25">
      <c r="C65" s="37"/>
      <c r="D65" s="87"/>
      <c r="F65" s="134" t="s">
        <v>238</v>
      </c>
      <c r="G65" s="23">
        <v>3267.41</v>
      </c>
      <c r="H65" s="5">
        <v>44585.467928240738</v>
      </c>
      <c r="I65" s="134"/>
      <c r="J65" s="134" t="s">
        <v>239</v>
      </c>
      <c r="K65" s="23">
        <v>3267.41</v>
      </c>
      <c r="L65" s="23">
        <v>0</v>
      </c>
      <c r="M65" s="5">
        <v>44585</v>
      </c>
    </row>
    <row r="66" spans="3:13" x14ac:dyDescent="0.25">
      <c r="C66" s="37"/>
      <c r="D66" s="87"/>
      <c r="F66" s="134" t="s">
        <v>245</v>
      </c>
      <c r="G66" s="23">
        <v>3730.79</v>
      </c>
      <c r="H66" s="5">
        <v>44586.162789351853</v>
      </c>
      <c r="I66" s="134"/>
      <c r="J66" s="134" t="s">
        <v>207</v>
      </c>
      <c r="K66" s="23">
        <v>3730.79</v>
      </c>
      <c r="L66" s="23">
        <v>0</v>
      </c>
      <c r="M66" s="5">
        <v>44586</v>
      </c>
    </row>
    <row r="67" spans="3:13" x14ac:dyDescent="0.25">
      <c r="C67" s="37"/>
      <c r="D67" s="87"/>
      <c r="F67" s="134" t="s">
        <v>206</v>
      </c>
      <c r="G67" s="23">
        <v>582.49</v>
      </c>
      <c r="H67" s="5">
        <v>44586.162858796299</v>
      </c>
      <c r="I67" s="134"/>
      <c r="J67" s="134" t="s">
        <v>207</v>
      </c>
      <c r="K67" s="23">
        <v>582.49</v>
      </c>
      <c r="L67" s="23">
        <v>0</v>
      </c>
      <c r="M67" s="5">
        <v>44586</v>
      </c>
    </row>
    <row r="68" spans="3:13" x14ac:dyDescent="0.25">
      <c r="C68" s="37"/>
      <c r="D68" s="87"/>
      <c r="F68" s="134" t="s">
        <v>201</v>
      </c>
      <c r="G68" s="23">
        <v>454.65</v>
      </c>
      <c r="H68" s="5">
        <v>44587.162002314813</v>
      </c>
      <c r="I68" s="134"/>
      <c r="J68" s="134" t="s">
        <v>202</v>
      </c>
      <c r="K68" s="23">
        <v>454.65</v>
      </c>
      <c r="L68" s="23">
        <v>0</v>
      </c>
      <c r="M68" s="5">
        <v>44587</v>
      </c>
    </row>
    <row r="69" spans="3:13" x14ac:dyDescent="0.25">
      <c r="C69" s="37"/>
      <c r="D69" s="87"/>
      <c r="F69" s="134" t="s">
        <v>227</v>
      </c>
      <c r="G69" s="23">
        <v>1554.23</v>
      </c>
      <c r="H69" s="5">
        <v>44587.541192129633</v>
      </c>
      <c r="I69" s="134"/>
      <c r="J69" s="134" t="s">
        <v>228</v>
      </c>
      <c r="K69" s="23">
        <v>1554.23</v>
      </c>
      <c r="L69" s="23">
        <v>269.47000000000003</v>
      </c>
      <c r="M69" s="5">
        <v>44587</v>
      </c>
    </row>
    <row r="70" spans="3:13" x14ac:dyDescent="0.25">
      <c r="C70" s="37"/>
      <c r="D70" s="87"/>
      <c r="F70" s="134" t="s">
        <v>247</v>
      </c>
      <c r="G70" s="23">
        <v>4995.84</v>
      </c>
      <c r="H70" s="5">
        <v>44587.541851851849</v>
      </c>
      <c r="I70" s="134"/>
      <c r="J70" s="134" t="s">
        <v>248</v>
      </c>
      <c r="K70" s="23">
        <v>4995.84</v>
      </c>
      <c r="L70" s="23">
        <v>0</v>
      </c>
      <c r="M70" s="5">
        <v>44587</v>
      </c>
    </row>
    <row r="71" spans="3:13" x14ac:dyDescent="0.25">
      <c r="C71" s="37"/>
      <c r="D71" s="87"/>
      <c r="F71" s="134" t="s">
        <v>232</v>
      </c>
      <c r="G71" s="23">
        <v>2203.8000000000002</v>
      </c>
      <c r="H71" s="5">
        <v>44587.542349537034</v>
      </c>
      <c r="I71" s="134"/>
      <c r="J71" s="134" t="s">
        <v>144</v>
      </c>
      <c r="K71" s="23">
        <v>2203.8000000000002</v>
      </c>
      <c r="L71" s="23">
        <v>0</v>
      </c>
      <c r="M71" s="5">
        <v>44587</v>
      </c>
    </row>
    <row r="72" spans="3:13" x14ac:dyDescent="0.25">
      <c r="C72" s="37"/>
      <c r="D72" s="87"/>
      <c r="F72" s="134" t="s">
        <v>224</v>
      </c>
      <c r="G72" s="23">
        <v>1185.0899999999999</v>
      </c>
      <c r="H72" s="5">
        <v>44587.547615740739</v>
      </c>
      <c r="I72" s="134"/>
      <c r="J72" s="134" t="s">
        <v>144</v>
      </c>
      <c r="K72" s="23">
        <v>1185.0899999999999</v>
      </c>
      <c r="L72" s="23">
        <v>0</v>
      </c>
      <c r="M72" s="5">
        <v>44587</v>
      </c>
    </row>
    <row r="73" spans="3:13" x14ac:dyDescent="0.25">
      <c r="C73" s="37"/>
      <c r="D73" s="87"/>
      <c r="F73" s="134" t="s">
        <v>155</v>
      </c>
      <c r="G73" s="23">
        <v>67.489999999999995</v>
      </c>
      <c r="H73" s="5">
        <v>44587.548182870371</v>
      </c>
      <c r="I73" s="134"/>
      <c r="J73" s="134" t="s">
        <v>142</v>
      </c>
      <c r="K73" s="23">
        <v>67.489999999999995</v>
      </c>
      <c r="L73" s="23">
        <v>0</v>
      </c>
      <c r="M73" s="5">
        <v>44587</v>
      </c>
    </row>
    <row r="74" spans="3:13" x14ac:dyDescent="0.25">
      <c r="C74" s="37"/>
      <c r="D74" s="87"/>
      <c r="F74" s="134" t="s">
        <v>215</v>
      </c>
      <c r="G74" s="23">
        <v>917.49</v>
      </c>
      <c r="H74" s="5">
        <v>44587.548483796294</v>
      </c>
      <c r="I74" s="134"/>
      <c r="J74" s="134" t="s">
        <v>200</v>
      </c>
      <c r="K74" s="23">
        <v>917.49</v>
      </c>
      <c r="L74" s="23">
        <v>0</v>
      </c>
      <c r="M74" s="5">
        <v>44587</v>
      </c>
    </row>
    <row r="75" spans="3:13" x14ac:dyDescent="0.25">
      <c r="C75" s="37"/>
      <c r="D75" s="87"/>
      <c r="F75" s="134" t="s">
        <v>213</v>
      </c>
      <c r="G75" s="23">
        <v>908.16</v>
      </c>
      <c r="H75" s="5">
        <v>44587.548888888887</v>
      </c>
      <c r="I75" s="134"/>
      <c r="J75" s="134" t="s">
        <v>214</v>
      </c>
      <c r="K75" s="23">
        <v>908.16</v>
      </c>
      <c r="L75" s="23">
        <v>0</v>
      </c>
      <c r="M75" s="5">
        <v>44587</v>
      </c>
    </row>
    <row r="76" spans="3:13" x14ac:dyDescent="0.25">
      <c r="C76" s="37"/>
      <c r="D76" s="87"/>
      <c r="F76" s="134" t="s">
        <v>149</v>
      </c>
      <c r="G76" s="23">
        <v>49.98</v>
      </c>
      <c r="H76" s="5">
        <v>44591.16196759259</v>
      </c>
      <c r="I76" s="134"/>
      <c r="J76" s="134" t="s">
        <v>150</v>
      </c>
      <c r="K76" s="23">
        <v>49.98</v>
      </c>
      <c r="L76" s="23">
        <v>0</v>
      </c>
      <c r="M76" s="5">
        <v>44591</v>
      </c>
    </row>
    <row r="77" spans="3:13" x14ac:dyDescent="0.25">
      <c r="C77" s="37"/>
      <c r="D77" s="87"/>
      <c r="F77" s="134" t="s">
        <v>246</v>
      </c>
      <c r="G77" s="23">
        <v>4126.05</v>
      </c>
      <c r="H77" s="5">
        <v>44593.163738425923</v>
      </c>
      <c r="I77" s="134"/>
      <c r="J77" s="134" t="s">
        <v>165</v>
      </c>
      <c r="K77" s="23">
        <v>4126.05</v>
      </c>
      <c r="L77" s="23">
        <v>0</v>
      </c>
      <c r="M77" s="5">
        <v>44593</v>
      </c>
    </row>
    <row r="78" spans="3:13" x14ac:dyDescent="0.25">
      <c r="C78" s="37"/>
      <c r="D78" s="87"/>
      <c r="F78" s="134" t="s">
        <v>164</v>
      </c>
      <c r="G78" s="23">
        <v>149.85</v>
      </c>
      <c r="H78" s="5">
        <v>44593.163831018515</v>
      </c>
      <c r="I78" s="134"/>
      <c r="J78" s="134" t="s">
        <v>165</v>
      </c>
      <c r="K78" s="23">
        <v>149.85</v>
      </c>
      <c r="L78" s="23">
        <v>0</v>
      </c>
      <c r="M78" s="5">
        <v>44593</v>
      </c>
    </row>
    <row r="79" spans="3:13" x14ac:dyDescent="0.25">
      <c r="C79" s="37"/>
      <c r="D79" s="87"/>
      <c r="F79" s="134"/>
      <c r="G79" s="23"/>
      <c r="H79" s="5"/>
      <c r="I79" s="134"/>
      <c r="J79" s="134"/>
      <c r="K79" s="23"/>
      <c r="L79" s="23"/>
      <c r="M79" s="5"/>
    </row>
    <row r="80" spans="3:13" x14ac:dyDescent="0.25">
      <c r="C80" s="37"/>
      <c r="D80" s="87"/>
      <c r="F80" s="134"/>
      <c r="G80" s="23"/>
      <c r="H80" s="5"/>
      <c r="I80" s="134"/>
      <c r="J80" s="134"/>
      <c r="K80" s="23"/>
      <c r="L80" s="23"/>
      <c r="M80" s="5"/>
    </row>
    <row r="81" spans="3:13" x14ac:dyDescent="0.25">
      <c r="C81" s="37"/>
      <c r="D81" s="87"/>
      <c r="F81" s="134"/>
      <c r="G81" s="23"/>
      <c r="H81" s="5"/>
      <c r="I81" s="134"/>
      <c r="J81" s="134"/>
      <c r="K81" s="23"/>
      <c r="L81" s="23"/>
      <c r="M81" s="5"/>
    </row>
    <row r="82" spans="3:13" x14ac:dyDescent="0.25">
      <c r="C82" s="37"/>
      <c r="D82" s="87"/>
      <c r="F82" s="134"/>
      <c r="G82" s="23"/>
      <c r="H82" s="5"/>
      <c r="I82" s="134"/>
      <c r="J82" s="134"/>
      <c r="K82" s="23"/>
      <c r="L82" s="23"/>
      <c r="M82" s="5"/>
    </row>
    <row r="83" spans="3:13" x14ac:dyDescent="0.25">
      <c r="C83" s="37"/>
      <c r="D83" s="87"/>
      <c r="F83" s="134"/>
      <c r="G83" s="23"/>
      <c r="H83" s="5"/>
      <c r="I83" s="134"/>
      <c r="J83" s="134"/>
      <c r="K83" s="23"/>
      <c r="L83" s="23"/>
      <c r="M83" s="5"/>
    </row>
    <row r="84" spans="3:13" x14ac:dyDescent="0.25">
      <c r="C84" s="37"/>
      <c r="D84" s="87"/>
      <c r="F84" s="134"/>
      <c r="G84" s="23"/>
      <c r="H84" s="5"/>
      <c r="I84" s="134"/>
      <c r="J84" s="134"/>
      <c r="K84" s="23"/>
      <c r="L84" s="23"/>
      <c r="M84" s="5"/>
    </row>
    <row r="85" spans="3:13" x14ac:dyDescent="0.25">
      <c r="C85" s="37"/>
      <c r="D85" s="87"/>
      <c r="F85" s="134"/>
      <c r="G85" s="23"/>
      <c r="H85" s="5"/>
      <c r="I85" s="134"/>
      <c r="J85" s="134"/>
      <c r="K85" s="23"/>
      <c r="L85" s="23"/>
      <c r="M85" s="5"/>
    </row>
    <row r="86" spans="3:13" x14ac:dyDescent="0.25">
      <c r="C86" s="37"/>
      <c r="D86" s="87"/>
      <c r="F86" s="134"/>
      <c r="G86" s="23"/>
      <c r="H86" s="5"/>
      <c r="I86" s="134"/>
      <c r="J86" s="134"/>
      <c r="K86" s="23"/>
      <c r="L86" s="23"/>
      <c r="M86" s="5"/>
    </row>
    <row r="87" spans="3:13" x14ac:dyDescent="0.25">
      <c r="C87" s="37"/>
      <c r="D87" s="87"/>
      <c r="F87" s="134"/>
      <c r="G87" s="23"/>
      <c r="H87" s="5"/>
      <c r="I87" s="134"/>
      <c r="J87" s="134"/>
      <c r="K87" s="23"/>
      <c r="L87" s="23"/>
      <c r="M87" s="5"/>
    </row>
    <row r="88" spans="3:13" x14ac:dyDescent="0.25">
      <c r="C88" s="37"/>
      <c r="D88" s="87"/>
      <c r="F88" s="134"/>
      <c r="G88" s="23"/>
      <c r="H88" s="5"/>
      <c r="I88" s="134"/>
      <c r="J88" s="134"/>
      <c r="K88" s="23"/>
      <c r="L88" s="23"/>
      <c r="M88" s="5"/>
    </row>
    <row r="89" spans="3:13" x14ac:dyDescent="0.25">
      <c r="C89" s="37"/>
      <c r="D89" s="87"/>
      <c r="F89" s="134"/>
      <c r="G89" s="23"/>
      <c r="H89" s="5"/>
      <c r="I89" s="134"/>
      <c r="J89" s="134"/>
      <c r="K89" s="23"/>
      <c r="L89" s="23"/>
      <c r="M89" s="5"/>
    </row>
    <row r="90" spans="3:13" x14ac:dyDescent="0.25">
      <c r="C90" s="37"/>
      <c r="D90" s="87"/>
      <c r="F90" s="134"/>
      <c r="G90" s="23"/>
      <c r="H90" s="5"/>
      <c r="I90" s="134"/>
      <c r="J90" s="134"/>
      <c r="K90" s="23"/>
      <c r="L90" s="23"/>
      <c r="M90" s="5"/>
    </row>
    <row r="91" spans="3:13" x14ac:dyDescent="0.25">
      <c r="C91" s="37"/>
      <c r="D91" s="87"/>
      <c r="F91" s="134"/>
      <c r="G91" s="23"/>
      <c r="H91" s="5"/>
      <c r="I91" s="134"/>
      <c r="J91" s="134"/>
      <c r="K91" s="23"/>
      <c r="L91" s="23"/>
      <c r="M91" s="5"/>
    </row>
    <row r="92" spans="3:13" x14ac:dyDescent="0.25">
      <c r="C92" s="37"/>
      <c r="D92" s="87"/>
      <c r="F92" s="134"/>
      <c r="G92" s="23"/>
      <c r="H92" s="5"/>
      <c r="I92" s="134"/>
      <c r="J92" s="134"/>
      <c r="K92" s="23"/>
      <c r="L92" s="23"/>
      <c r="M92" s="5"/>
    </row>
    <row r="93" spans="3:13" x14ac:dyDescent="0.25">
      <c r="C93" s="37"/>
      <c r="D93" s="87"/>
      <c r="F93" s="134"/>
      <c r="G93" s="23"/>
      <c r="H93" s="5"/>
      <c r="I93" s="134"/>
      <c r="J93" s="134"/>
      <c r="K93" s="23"/>
      <c r="L93" s="23"/>
      <c r="M93" s="5"/>
    </row>
    <row r="94" spans="3:13" x14ac:dyDescent="0.25">
      <c r="C94" s="37"/>
      <c r="D94" s="87"/>
      <c r="F94" s="134"/>
      <c r="G94" s="23"/>
      <c r="H94" s="5"/>
      <c r="I94" s="134"/>
      <c r="J94" s="134"/>
      <c r="K94" s="23"/>
      <c r="L94" s="23"/>
      <c r="M94" s="5"/>
    </row>
    <row r="95" spans="3:13" x14ac:dyDescent="0.25">
      <c r="C95" s="37"/>
      <c r="D95" s="87"/>
      <c r="F95" s="134"/>
      <c r="G95" s="23"/>
      <c r="H95" s="5"/>
      <c r="I95" s="134"/>
      <c r="J95" s="134"/>
      <c r="K95" s="23"/>
      <c r="L95" s="23"/>
      <c r="M95" s="5"/>
    </row>
    <row r="96" spans="3:13" x14ac:dyDescent="0.25">
      <c r="C96" s="37"/>
      <c r="D96" s="87"/>
      <c r="F96" s="134"/>
      <c r="G96" s="23"/>
      <c r="H96" s="5"/>
      <c r="I96" s="134"/>
      <c r="J96" s="134"/>
      <c r="K96" s="23"/>
      <c r="L96" s="23"/>
      <c r="M96" s="5"/>
    </row>
    <row r="97" spans="1:13" x14ac:dyDescent="0.25">
      <c r="C97" s="37"/>
      <c r="D97" s="87"/>
      <c r="F97" s="134"/>
      <c r="G97" s="23"/>
      <c r="H97" s="5"/>
      <c r="I97" s="134"/>
      <c r="J97" s="134"/>
      <c r="K97" s="23"/>
      <c r="L97" s="23"/>
      <c r="M97" s="5"/>
    </row>
    <row r="98" spans="1:13" x14ac:dyDescent="0.25">
      <c r="C98" s="37"/>
      <c r="D98" s="87"/>
      <c r="F98" s="134"/>
      <c r="G98" s="23"/>
      <c r="H98" s="5"/>
      <c r="I98" s="134"/>
      <c r="J98" s="134"/>
      <c r="K98" s="23"/>
      <c r="L98" s="23"/>
      <c r="M98" s="5"/>
    </row>
    <row r="99" spans="1:13" x14ac:dyDescent="0.25">
      <c r="C99" s="37"/>
      <c r="D99" s="87"/>
      <c r="F99" s="134"/>
      <c r="G99" s="23"/>
      <c r="H99" s="5"/>
      <c r="I99" s="134"/>
      <c r="J99" s="134"/>
      <c r="K99" s="23"/>
      <c r="L99" s="23"/>
      <c r="M99" s="5"/>
    </row>
    <row r="100" spans="1:13" x14ac:dyDescent="0.25">
      <c r="C100" s="37"/>
      <c r="D100" s="87"/>
      <c r="F100" s="134"/>
      <c r="G100" s="23"/>
      <c r="H100" s="5"/>
      <c r="I100" s="134"/>
      <c r="J100" s="134"/>
      <c r="K100" s="23"/>
      <c r="L100" s="23"/>
      <c r="M100" s="5"/>
    </row>
    <row r="101" spans="1:13" x14ac:dyDescent="0.25">
      <c r="D101" s="87"/>
      <c r="F101" s="134"/>
      <c r="G101" s="23"/>
      <c r="H101" s="5"/>
      <c r="I101" s="134"/>
      <c r="J101" s="134"/>
      <c r="K101" s="23"/>
      <c r="L101" s="23"/>
      <c r="M101" s="5"/>
    </row>
    <row r="102" spans="1:13" x14ac:dyDescent="0.25">
      <c r="F102" s="134"/>
      <c r="G102" s="23"/>
      <c r="H102" s="5"/>
      <c r="I102" s="135"/>
      <c r="J102" s="134"/>
      <c r="K102" s="23"/>
      <c r="L102" s="23"/>
      <c r="M102" s="5"/>
    </row>
    <row r="103" spans="1:13" x14ac:dyDescent="0.25">
      <c r="F103" s="134"/>
      <c r="G103" s="23"/>
      <c r="H103" s="5"/>
      <c r="I103" s="135"/>
      <c r="J103" s="134"/>
      <c r="K103" s="23"/>
      <c r="L103" s="23"/>
      <c r="M103" s="5"/>
    </row>
    <row r="104" spans="1:13" x14ac:dyDescent="0.25">
      <c r="F104" s="134"/>
      <c r="G104" s="23"/>
      <c r="H104" s="5"/>
      <c r="I104" s="134"/>
      <c r="J104" s="134"/>
      <c r="K104" s="23"/>
      <c r="L104" s="23"/>
      <c r="M104" s="5"/>
    </row>
    <row r="105" spans="1:13" x14ac:dyDescent="0.25">
      <c r="F105" s="134"/>
      <c r="G105" s="23"/>
      <c r="H105" s="5"/>
      <c r="I105" s="134"/>
      <c r="J105" s="134"/>
      <c r="K105" s="23"/>
      <c r="L105" s="23"/>
      <c r="M105" s="5"/>
    </row>
    <row r="106" spans="1:13" x14ac:dyDescent="0.25">
      <c r="F106" s="108"/>
      <c r="G106" s="23"/>
      <c r="H106" s="5"/>
      <c r="I106" s="108"/>
      <c r="J106" s="108"/>
      <c r="K106" s="23"/>
      <c r="L106" s="23"/>
      <c r="M106" s="5"/>
    </row>
    <row r="107" spans="1:13" x14ac:dyDescent="0.25">
      <c r="G107" s="57"/>
      <c r="H107" s="25"/>
      <c r="K107" s="57"/>
      <c r="L107" s="57"/>
      <c r="M107" s="25"/>
    </row>
    <row r="108" spans="1:13" x14ac:dyDescent="0.25">
      <c r="G108" s="57"/>
      <c r="H108" s="25"/>
      <c r="K108" s="57"/>
      <c r="L108" s="57"/>
      <c r="M108" s="25"/>
    </row>
    <row r="109" spans="1:13" x14ac:dyDescent="0.25">
      <c r="B109" s="57">
        <f>SUMIF(C5:C107,"&lt;&gt;",B5:B108)</f>
        <v>219960.14</v>
      </c>
      <c r="G109" s="66">
        <f>SUM(G5:G108)</f>
        <v>140481.53999999998</v>
      </c>
      <c r="H109" s="25"/>
      <c r="K109" s="66">
        <f>SUM(K5:K108)</f>
        <v>140481.53999999998</v>
      </c>
      <c r="L109" s="66">
        <f>SUM(L5:L108)</f>
        <v>7586.9299999999985</v>
      </c>
    </row>
    <row r="110" spans="1:13" x14ac:dyDescent="0.25">
      <c r="G110" s="67" t="s">
        <v>44</v>
      </c>
      <c r="K110" s="67" t="s">
        <v>71</v>
      </c>
      <c r="L110" s="67" t="s">
        <v>72</v>
      </c>
    </row>
    <row r="111" spans="1:13" x14ac:dyDescent="0.25">
      <c r="A111" s="68"/>
    </row>
    <row r="112" spans="1:13" x14ac:dyDescent="0.25">
      <c r="A112" s="68"/>
    </row>
  </sheetData>
  <sortState ref="A71:Q131">
    <sortCondition ref="H71:H131"/>
    <sortCondition ref="M71:M131"/>
  </sortState>
  <conditionalFormatting sqref="I5:I101">
    <cfRule type="cellIs" dxfId="0" priority="2" operator="notEqual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2"/>
  <sheetViews>
    <sheetView topLeftCell="K1" zoomScale="90" zoomScaleNormal="90" workbookViewId="0">
      <pane ySplit="1" topLeftCell="A2" activePane="bottomLeft" state="frozen"/>
      <selection activeCell="K1" sqref="K1"/>
      <selection pane="bottomLeft" activeCell="O5" sqref="O5"/>
    </sheetView>
  </sheetViews>
  <sheetFormatPr defaultColWidth="9.140625" defaultRowHeight="15" x14ac:dyDescent="0.25"/>
  <cols>
    <col min="1" max="1" width="36.7109375" style="56" bestFit="1" customWidth="1"/>
    <col min="2" max="2" width="10.85546875" style="79" bestFit="1" customWidth="1"/>
    <col min="3" max="3" width="10.42578125" style="56" bestFit="1" customWidth="1"/>
    <col min="4" max="4" width="2.7109375" style="114" customWidth="1"/>
    <col min="5" max="5" width="23.42578125" style="56" bestFit="1" customWidth="1"/>
    <col min="6" max="6" width="12" style="76" bestFit="1" customWidth="1"/>
    <col min="7" max="7" width="10.42578125" style="56" bestFit="1" customWidth="1"/>
    <col min="8" max="8" width="2.7109375" style="114" customWidth="1"/>
    <col min="9" max="9" width="16.85546875" style="56" bestFit="1" customWidth="1"/>
    <col min="10" max="10" width="12" style="77" bestFit="1" customWidth="1"/>
    <col min="11" max="11" width="11.7109375" style="56" bestFit="1" customWidth="1"/>
    <col min="12" max="12" width="2.7109375" style="114" customWidth="1"/>
    <col min="13" max="13" width="28.28515625" style="80" customWidth="1"/>
    <col min="14" max="14" width="14.85546875" style="77" bestFit="1" customWidth="1"/>
    <col min="15" max="15" width="14.42578125" style="37" customWidth="1"/>
    <col min="16" max="16" width="2.7109375" style="114" customWidth="1"/>
    <col min="17" max="17" width="20.5703125" style="56" bestFit="1" customWidth="1"/>
    <col min="18" max="18" width="26.140625" style="76" customWidth="1"/>
    <col min="19" max="19" width="21.5703125" style="56" customWidth="1"/>
    <col min="20" max="20" width="2.7109375" style="114" customWidth="1"/>
    <col min="21" max="21" width="20.5703125" style="56" bestFit="1" customWidth="1"/>
    <col min="22" max="22" width="26.140625" style="76" customWidth="1"/>
    <col min="23" max="23" width="21.5703125" style="56" customWidth="1"/>
    <col min="24" max="24" width="2.7109375" style="114" customWidth="1"/>
    <col min="25" max="25" width="28.85546875" style="56" customWidth="1"/>
    <col min="26" max="26" width="14.42578125" style="77" customWidth="1"/>
    <col min="27" max="27" width="14.42578125" style="56" customWidth="1"/>
    <col min="28" max="28" width="2.7109375" style="114" customWidth="1"/>
    <col min="29" max="29" width="35.42578125" style="56" customWidth="1"/>
    <col min="30" max="30" width="14.42578125" style="77" customWidth="1"/>
    <col min="31" max="31" width="14.42578125" style="56" customWidth="1"/>
    <col min="32" max="32" width="2.7109375" style="114" customWidth="1"/>
    <col min="33" max="33" width="40.5703125" style="56" customWidth="1"/>
    <col min="34" max="34" width="14.42578125" style="77" customWidth="1"/>
    <col min="35" max="35" width="14.42578125" style="56" customWidth="1"/>
    <col min="36" max="36" width="2.7109375" style="114" customWidth="1"/>
    <col min="37" max="37" width="18.85546875" style="56" bestFit="1" customWidth="1"/>
    <col min="38" max="38" width="14.42578125" style="79" customWidth="1"/>
    <col min="39" max="39" width="14.42578125" style="56" customWidth="1"/>
    <col min="40" max="40" width="2.7109375" style="114" customWidth="1"/>
    <col min="41" max="41" width="11" style="56" customWidth="1"/>
    <col min="42" max="42" width="10.5703125" style="76" bestFit="1" customWidth="1"/>
    <col min="43" max="43" width="21.5703125" style="56" customWidth="1"/>
    <col min="44" max="44" width="2.7109375" style="114" customWidth="1"/>
    <col min="45" max="45" width="17.140625" style="56" customWidth="1"/>
    <col min="46" max="46" width="9.85546875" style="79" customWidth="1"/>
    <col min="47" max="47" width="10.42578125" style="56" bestFit="1" customWidth="1"/>
    <col min="48" max="48" width="2.7109375" style="114" customWidth="1"/>
    <col min="49" max="49" width="25.140625" style="56" bestFit="1" customWidth="1"/>
    <col min="50" max="50" width="10.5703125" style="78" bestFit="1" customWidth="1"/>
    <col min="51" max="51" width="12.28515625" style="56" customWidth="1"/>
    <col min="52" max="16384" width="9.140625" style="56"/>
  </cols>
  <sheetData>
    <row r="1" spans="1:51" s="40" customFormat="1" ht="45" x14ac:dyDescent="0.25">
      <c r="A1" s="40" t="s">
        <v>2</v>
      </c>
      <c r="B1" s="71" t="s">
        <v>53</v>
      </c>
      <c r="C1" s="40" t="s">
        <v>47</v>
      </c>
      <c r="D1" s="113"/>
      <c r="E1" s="69" t="s">
        <v>45</v>
      </c>
      <c r="F1" s="71" t="s">
        <v>53</v>
      </c>
      <c r="G1" s="40" t="s">
        <v>40</v>
      </c>
      <c r="H1" s="113"/>
      <c r="I1" s="40" t="s">
        <v>9</v>
      </c>
      <c r="J1" s="71" t="s">
        <v>53</v>
      </c>
      <c r="K1" s="40" t="s">
        <v>40</v>
      </c>
      <c r="L1" s="113"/>
      <c r="M1" s="40" t="s">
        <v>46</v>
      </c>
      <c r="N1" s="71" t="s">
        <v>53</v>
      </c>
      <c r="O1" s="72" t="s">
        <v>40</v>
      </c>
      <c r="P1" s="113"/>
      <c r="Q1" s="40" t="s">
        <v>80</v>
      </c>
      <c r="R1" s="71" t="s">
        <v>53</v>
      </c>
      <c r="S1" s="40" t="s">
        <v>40</v>
      </c>
      <c r="T1" s="113"/>
      <c r="U1" s="40" t="s">
        <v>125</v>
      </c>
      <c r="V1" s="71" t="s">
        <v>53</v>
      </c>
      <c r="W1" s="40" t="s">
        <v>40</v>
      </c>
      <c r="X1" s="113"/>
      <c r="Y1" s="40" t="s">
        <v>133</v>
      </c>
      <c r="Z1" s="71" t="s">
        <v>53</v>
      </c>
      <c r="AA1" s="40" t="s">
        <v>47</v>
      </c>
      <c r="AB1" s="113"/>
      <c r="AC1" s="40" t="s">
        <v>134</v>
      </c>
      <c r="AD1" s="71" t="s">
        <v>53</v>
      </c>
      <c r="AE1" s="40" t="s">
        <v>47</v>
      </c>
      <c r="AF1" s="113"/>
      <c r="AG1" s="40" t="s">
        <v>126</v>
      </c>
      <c r="AH1" s="71" t="s">
        <v>53</v>
      </c>
      <c r="AI1" s="40" t="s">
        <v>47</v>
      </c>
      <c r="AJ1" s="113"/>
      <c r="AK1" s="40" t="s">
        <v>17</v>
      </c>
      <c r="AL1" s="71" t="s">
        <v>53</v>
      </c>
      <c r="AM1" s="40" t="s">
        <v>47</v>
      </c>
      <c r="AN1" s="113"/>
      <c r="AO1" s="73" t="s">
        <v>48</v>
      </c>
      <c r="AP1" s="71" t="s">
        <v>53</v>
      </c>
      <c r="AQ1" s="40" t="s">
        <v>40</v>
      </c>
      <c r="AR1" s="113"/>
      <c r="AS1" s="74" t="s">
        <v>14</v>
      </c>
      <c r="AT1" s="71" t="s">
        <v>53</v>
      </c>
      <c r="AU1" s="40" t="s">
        <v>40</v>
      </c>
      <c r="AV1" s="113"/>
      <c r="AW1" s="74" t="s">
        <v>5</v>
      </c>
      <c r="AX1" s="71" t="s">
        <v>53</v>
      </c>
      <c r="AY1" s="40" t="s">
        <v>40</v>
      </c>
    </row>
    <row r="2" spans="1:51" ht="30" x14ac:dyDescent="0.25">
      <c r="I2" s="37"/>
      <c r="M2" s="56" t="s">
        <v>353</v>
      </c>
      <c r="N2" s="131">
        <v>846</v>
      </c>
      <c r="O2" s="37">
        <v>44568</v>
      </c>
      <c r="P2" s="116"/>
      <c r="T2" s="116"/>
      <c r="X2" s="116"/>
      <c r="Y2" s="37"/>
      <c r="AA2" s="37"/>
      <c r="AB2" s="116"/>
      <c r="AC2" s="37"/>
      <c r="AE2" s="37"/>
      <c r="AF2" s="116"/>
      <c r="AG2" s="37" t="s">
        <v>354</v>
      </c>
      <c r="AH2" s="38">
        <v>5281.56</v>
      </c>
      <c r="AI2" s="37">
        <v>44586</v>
      </c>
      <c r="AJ2" s="116"/>
      <c r="AK2" s="37"/>
      <c r="AM2" s="37"/>
      <c r="AN2" s="116"/>
      <c r="AS2" s="56" t="s">
        <v>355</v>
      </c>
      <c r="AT2" s="79">
        <v>31.01</v>
      </c>
      <c r="AU2" s="37">
        <v>44586</v>
      </c>
    </row>
    <row r="3" spans="1:51" x14ac:dyDescent="0.25">
      <c r="M3" s="56" t="s">
        <v>356</v>
      </c>
      <c r="N3" s="131">
        <v>50000</v>
      </c>
      <c r="O3" s="37">
        <v>44588</v>
      </c>
      <c r="P3" s="116"/>
      <c r="T3" s="116"/>
      <c r="X3" s="116"/>
      <c r="Y3" s="37"/>
      <c r="AA3" s="37"/>
      <c r="AB3" s="116"/>
      <c r="AC3" s="37"/>
      <c r="AE3" s="37"/>
      <c r="AF3" s="116"/>
      <c r="AG3" s="37"/>
      <c r="AI3" s="37"/>
      <c r="AJ3" s="116"/>
      <c r="AK3" s="37"/>
      <c r="AM3" s="37"/>
      <c r="AN3" s="116"/>
    </row>
    <row r="4" spans="1:51" x14ac:dyDescent="0.25">
      <c r="M4" s="2" t="s">
        <v>357</v>
      </c>
      <c r="N4" s="131">
        <v>50000</v>
      </c>
      <c r="O4" s="37">
        <v>44588</v>
      </c>
      <c r="P4" s="116"/>
      <c r="T4" s="116"/>
      <c r="X4" s="116"/>
      <c r="Y4" s="37"/>
      <c r="AA4" s="37"/>
      <c r="AB4" s="116"/>
      <c r="AC4" s="37"/>
      <c r="AE4" s="37"/>
      <c r="AF4" s="116"/>
      <c r="AG4" s="37"/>
      <c r="AI4" s="37"/>
      <c r="AJ4" s="116"/>
      <c r="AK4" s="37"/>
      <c r="AM4" s="37"/>
      <c r="AN4" s="116"/>
    </row>
    <row r="5" spans="1:51" x14ac:dyDescent="0.25">
      <c r="M5" s="109" t="s">
        <v>262</v>
      </c>
      <c r="N5" s="132">
        <v>100000</v>
      </c>
      <c r="O5" s="37">
        <v>44588</v>
      </c>
      <c r="P5" s="116"/>
      <c r="T5" s="116"/>
      <c r="X5" s="116"/>
      <c r="Y5" s="37"/>
      <c r="AA5" s="37"/>
      <c r="AB5" s="116"/>
      <c r="AC5" s="37"/>
      <c r="AE5" s="37"/>
      <c r="AF5" s="116"/>
      <c r="AG5" s="37"/>
      <c r="AI5" s="37"/>
      <c r="AJ5" s="116"/>
      <c r="AK5" s="37"/>
      <c r="AM5" s="37"/>
      <c r="AN5" s="116"/>
    </row>
    <row r="6" spans="1:51" x14ac:dyDescent="0.25">
      <c r="M6" s="109"/>
      <c r="N6" s="132"/>
      <c r="P6" s="116"/>
      <c r="T6" s="116"/>
      <c r="X6" s="116"/>
      <c r="Y6" s="37"/>
      <c r="AA6" s="37"/>
      <c r="AB6" s="116"/>
      <c r="AC6" s="37"/>
      <c r="AE6" s="37"/>
      <c r="AF6" s="116"/>
      <c r="AG6" s="37"/>
      <c r="AI6" s="37"/>
      <c r="AJ6" s="116"/>
      <c r="AK6" s="37"/>
      <c r="AM6" s="37"/>
      <c r="AN6" s="116"/>
    </row>
    <row r="7" spans="1:51" x14ac:dyDescent="0.25">
      <c r="M7" s="109"/>
      <c r="N7" s="132"/>
      <c r="P7" s="116"/>
      <c r="T7" s="116"/>
      <c r="X7" s="116"/>
      <c r="Y7" s="37"/>
      <c r="AA7" s="37"/>
      <c r="AB7" s="116"/>
      <c r="AC7" s="37"/>
      <c r="AE7" s="37"/>
      <c r="AF7" s="116"/>
      <c r="AG7" s="37"/>
      <c r="AI7" s="37"/>
      <c r="AJ7" s="116"/>
      <c r="AK7" s="37"/>
      <c r="AM7" s="37"/>
      <c r="AN7" s="116"/>
    </row>
    <row r="8" spans="1:51" x14ac:dyDescent="0.25">
      <c r="M8" s="109"/>
      <c r="N8" s="132"/>
      <c r="P8" s="116"/>
      <c r="T8" s="116"/>
      <c r="X8" s="116"/>
      <c r="Y8" s="37"/>
      <c r="AA8" s="37"/>
      <c r="AB8" s="116"/>
      <c r="AC8" s="37"/>
      <c r="AE8" s="37"/>
      <c r="AF8" s="116"/>
      <c r="AG8" s="37"/>
      <c r="AI8" s="37"/>
      <c r="AJ8" s="116"/>
      <c r="AK8" s="37"/>
      <c r="AM8" s="37"/>
      <c r="AN8" s="116"/>
    </row>
    <row r="9" spans="1:51" x14ac:dyDescent="0.25">
      <c r="M9" s="109"/>
      <c r="N9" s="136"/>
      <c r="P9" s="116"/>
      <c r="T9" s="116"/>
      <c r="X9" s="116"/>
      <c r="Y9" s="37"/>
      <c r="AA9" s="37"/>
      <c r="AB9" s="116"/>
      <c r="AC9" s="37"/>
      <c r="AE9" s="37"/>
      <c r="AF9" s="116"/>
      <c r="AG9" s="37"/>
      <c r="AI9" s="37"/>
      <c r="AJ9" s="116"/>
      <c r="AK9" s="37"/>
      <c r="AM9" s="37"/>
      <c r="AN9" s="116"/>
    </row>
    <row r="10" spans="1:51" x14ac:dyDescent="0.25">
      <c r="M10" s="109"/>
      <c r="N10" s="132"/>
      <c r="P10" s="116"/>
      <c r="T10" s="116"/>
      <c r="X10" s="116"/>
      <c r="Y10" s="37"/>
      <c r="AA10" s="37"/>
      <c r="AB10" s="116"/>
      <c r="AC10" s="37"/>
      <c r="AE10" s="37"/>
      <c r="AF10" s="116"/>
      <c r="AG10" s="37"/>
      <c r="AI10" s="37"/>
      <c r="AJ10" s="116"/>
      <c r="AK10" s="37"/>
      <c r="AM10" s="37"/>
      <c r="AN10" s="116"/>
    </row>
    <row r="11" spans="1:51" x14ac:dyDescent="0.25">
      <c r="M11" s="56"/>
      <c r="N11" s="136"/>
      <c r="P11" s="116"/>
      <c r="T11" s="116"/>
      <c r="X11" s="116"/>
      <c r="Y11" s="37"/>
      <c r="AA11" s="37"/>
      <c r="AB11" s="116"/>
      <c r="AC11" s="37"/>
      <c r="AE11" s="37"/>
      <c r="AF11" s="116"/>
      <c r="AG11" s="37"/>
      <c r="AI11" s="37"/>
      <c r="AJ11" s="116"/>
      <c r="AK11" s="37"/>
      <c r="AM11" s="37"/>
      <c r="AN11" s="116"/>
    </row>
    <row r="12" spans="1:51" x14ac:dyDescent="0.25">
      <c r="M12" s="56"/>
      <c r="N12" s="136"/>
      <c r="P12" s="116"/>
      <c r="T12" s="116"/>
      <c r="X12" s="116"/>
      <c r="Y12" s="37"/>
      <c r="AA12" s="37"/>
      <c r="AB12" s="116"/>
      <c r="AC12" s="37"/>
      <c r="AE12" s="37"/>
      <c r="AF12" s="116"/>
      <c r="AG12" s="37"/>
      <c r="AI12" s="37"/>
      <c r="AJ12" s="116"/>
      <c r="AK12" s="37"/>
      <c r="AM12" s="37"/>
      <c r="AN12" s="116"/>
    </row>
    <row r="13" spans="1:51" x14ac:dyDescent="0.25">
      <c r="M13" s="109"/>
      <c r="N13" s="132"/>
      <c r="P13" s="116"/>
      <c r="T13" s="116"/>
      <c r="X13" s="116"/>
      <c r="Y13" s="37"/>
      <c r="AA13" s="37"/>
      <c r="AB13" s="116"/>
      <c r="AC13" s="37"/>
      <c r="AE13" s="37"/>
      <c r="AF13" s="116"/>
      <c r="AG13" s="37"/>
      <c r="AI13" s="37"/>
      <c r="AJ13" s="116"/>
      <c r="AK13" s="37"/>
      <c r="AM13" s="37"/>
      <c r="AN13" s="116"/>
    </row>
    <row r="14" spans="1:51" x14ac:dyDescent="0.25">
      <c r="M14" s="56"/>
      <c r="N14" s="136"/>
      <c r="P14" s="116"/>
      <c r="T14" s="116"/>
      <c r="X14" s="116"/>
      <c r="Y14" s="37"/>
      <c r="AA14" s="37"/>
      <c r="AB14" s="116"/>
      <c r="AC14" s="37"/>
      <c r="AE14" s="37"/>
      <c r="AF14" s="116"/>
      <c r="AG14" s="37"/>
      <c r="AI14" s="37"/>
      <c r="AJ14" s="116"/>
      <c r="AK14" s="37"/>
      <c r="AM14" s="37"/>
      <c r="AN14" s="116"/>
    </row>
    <row r="15" spans="1:51" x14ac:dyDescent="0.25">
      <c r="M15" s="137"/>
      <c r="N15" s="132"/>
      <c r="P15" s="116"/>
      <c r="T15" s="116"/>
      <c r="X15" s="116"/>
      <c r="Y15" s="37"/>
      <c r="AA15" s="37"/>
      <c r="AB15" s="116"/>
      <c r="AC15" s="37"/>
      <c r="AE15" s="37"/>
      <c r="AF15" s="116"/>
      <c r="AG15" s="37"/>
      <c r="AI15" s="37"/>
      <c r="AJ15" s="116"/>
      <c r="AK15" s="37"/>
      <c r="AM15" s="37"/>
      <c r="AN15" s="116"/>
    </row>
    <row r="16" spans="1:51" x14ac:dyDescent="0.25">
      <c r="M16" s="137"/>
      <c r="N16" s="132"/>
      <c r="P16" s="116"/>
      <c r="T16" s="116"/>
      <c r="X16" s="116"/>
      <c r="Y16" s="37"/>
      <c r="AA16" s="37"/>
      <c r="AB16" s="116"/>
      <c r="AC16" s="37"/>
      <c r="AE16" s="37"/>
      <c r="AF16" s="116"/>
      <c r="AG16" s="37"/>
      <c r="AI16" s="37"/>
      <c r="AJ16" s="116"/>
      <c r="AK16" s="37"/>
      <c r="AM16" s="37"/>
      <c r="AN16" s="116"/>
    </row>
    <row r="17" spans="1:51" x14ac:dyDescent="0.25">
      <c r="M17" s="137"/>
      <c r="N17" s="132"/>
      <c r="P17" s="116"/>
      <c r="T17" s="116"/>
      <c r="X17" s="116"/>
      <c r="Y17" s="37"/>
      <c r="AA17" s="37"/>
      <c r="AB17" s="116"/>
      <c r="AC17" s="37"/>
      <c r="AE17" s="37"/>
      <c r="AF17" s="116"/>
      <c r="AG17" s="37"/>
      <c r="AI17" s="37"/>
      <c r="AJ17" s="116"/>
      <c r="AK17" s="37"/>
      <c r="AM17" s="37"/>
      <c r="AN17" s="116"/>
    </row>
    <row r="18" spans="1:51" x14ac:dyDescent="0.25">
      <c r="M18" s="137"/>
      <c r="N18" s="132"/>
      <c r="P18" s="116"/>
      <c r="T18" s="116"/>
      <c r="X18" s="116"/>
      <c r="Y18" s="37"/>
      <c r="AA18" s="37"/>
      <c r="AB18" s="116"/>
      <c r="AC18" s="37"/>
      <c r="AE18" s="37"/>
      <c r="AF18" s="116"/>
      <c r="AG18" s="37"/>
      <c r="AI18" s="37"/>
      <c r="AJ18" s="116"/>
      <c r="AK18" s="37"/>
      <c r="AM18" s="37"/>
      <c r="AN18" s="116"/>
    </row>
    <row r="19" spans="1:51" x14ac:dyDescent="0.25">
      <c r="M19" s="137"/>
      <c r="N19" s="132"/>
      <c r="P19" s="116"/>
      <c r="T19" s="116"/>
      <c r="X19" s="116"/>
      <c r="Y19" s="37"/>
      <c r="AA19" s="37"/>
      <c r="AB19" s="116"/>
      <c r="AC19" s="37"/>
      <c r="AE19" s="37"/>
      <c r="AF19" s="116"/>
      <c r="AG19" s="37"/>
      <c r="AI19" s="37"/>
      <c r="AJ19" s="116"/>
      <c r="AK19" s="37"/>
      <c r="AM19" s="37"/>
      <c r="AN19" s="116"/>
    </row>
    <row r="20" spans="1:51" x14ac:dyDescent="0.25">
      <c r="M20" s="137"/>
      <c r="N20" s="132"/>
      <c r="P20" s="116"/>
      <c r="T20" s="116"/>
      <c r="X20" s="116"/>
      <c r="Y20" s="37"/>
      <c r="AA20" s="37"/>
      <c r="AB20" s="116"/>
      <c r="AC20" s="37"/>
      <c r="AE20" s="37"/>
      <c r="AF20" s="116"/>
      <c r="AG20" s="37"/>
      <c r="AI20" s="37"/>
      <c r="AJ20" s="116"/>
      <c r="AK20" s="37"/>
      <c r="AM20" s="37"/>
      <c r="AN20" s="116"/>
    </row>
    <row r="21" spans="1:51" x14ac:dyDescent="0.25">
      <c r="M21" s="137"/>
      <c r="N21" s="132"/>
      <c r="P21" s="116"/>
      <c r="T21" s="116"/>
      <c r="X21" s="116"/>
      <c r="Y21" s="37"/>
      <c r="AA21" s="37"/>
      <c r="AB21" s="116"/>
      <c r="AC21" s="37"/>
      <c r="AE21" s="37"/>
      <c r="AF21" s="116"/>
      <c r="AG21" s="37"/>
      <c r="AI21" s="37"/>
      <c r="AJ21" s="116"/>
      <c r="AK21" s="37"/>
      <c r="AM21" s="37"/>
      <c r="AN21" s="116"/>
    </row>
    <row r="22" spans="1:51" x14ac:dyDescent="0.25">
      <c r="M22" s="137"/>
      <c r="N22" s="132"/>
      <c r="P22" s="116"/>
      <c r="T22" s="116"/>
      <c r="X22" s="116"/>
      <c r="Y22" s="37"/>
      <c r="AA22" s="37"/>
      <c r="AB22" s="116"/>
      <c r="AC22" s="37"/>
      <c r="AE22" s="37"/>
      <c r="AF22" s="116"/>
      <c r="AG22" s="37"/>
      <c r="AI22" s="37"/>
      <c r="AJ22" s="116"/>
      <c r="AK22" s="37"/>
      <c r="AM22" s="37"/>
      <c r="AN22" s="116"/>
    </row>
    <row r="23" spans="1:51" x14ac:dyDescent="0.25">
      <c r="M23" s="137"/>
      <c r="N23" s="132"/>
      <c r="P23" s="116"/>
      <c r="T23" s="116"/>
      <c r="X23" s="116"/>
      <c r="Y23" s="37"/>
      <c r="AA23" s="37"/>
      <c r="AB23" s="116"/>
      <c r="AC23" s="37"/>
      <c r="AE23" s="37"/>
      <c r="AF23" s="116"/>
      <c r="AG23" s="37"/>
      <c r="AI23" s="37"/>
      <c r="AJ23" s="116"/>
      <c r="AK23" s="37"/>
      <c r="AM23" s="37"/>
      <c r="AN23" s="116"/>
    </row>
    <row r="24" spans="1:51" x14ac:dyDescent="0.25">
      <c r="M24" s="42"/>
      <c r="N24" s="136"/>
      <c r="P24" s="116"/>
      <c r="T24" s="116"/>
      <c r="X24" s="116"/>
      <c r="Y24" s="37"/>
      <c r="AA24" s="37"/>
      <c r="AB24" s="116"/>
      <c r="AC24" s="37"/>
      <c r="AE24" s="37"/>
      <c r="AF24" s="116"/>
      <c r="AG24" s="37"/>
      <c r="AI24" s="37"/>
      <c r="AJ24" s="116"/>
      <c r="AK24" s="37"/>
      <c r="AM24" s="37"/>
      <c r="AN24" s="116"/>
    </row>
    <row r="25" spans="1:51" x14ac:dyDescent="0.25">
      <c r="M25" s="109"/>
      <c r="N25" s="132"/>
      <c r="P25" s="116"/>
      <c r="T25" s="116"/>
      <c r="X25" s="116"/>
      <c r="Y25" s="37"/>
      <c r="AA25" s="37"/>
      <c r="AB25" s="116"/>
      <c r="AC25" s="37"/>
      <c r="AE25" s="37"/>
      <c r="AF25" s="116"/>
      <c r="AG25" s="37"/>
      <c r="AI25" s="37"/>
      <c r="AJ25" s="116"/>
      <c r="AK25" s="37"/>
      <c r="AM25" s="37"/>
      <c r="AN25" s="116"/>
    </row>
    <row r="26" spans="1:51" x14ac:dyDescent="0.25">
      <c r="M26" s="109"/>
      <c r="N26" s="110"/>
      <c r="P26" s="116"/>
      <c r="T26" s="116"/>
      <c r="X26" s="116"/>
      <c r="Y26" s="37"/>
      <c r="AA26" s="37"/>
      <c r="AB26" s="116"/>
      <c r="AC26" s="37"/>
      <c r="AE26" s="37"/>
      <c r="AF26" s="116"/>
      <c r="AG26" s="37"/>
      <c r="AI26" s="37"/>
      <c r="AJ26" s="116"/>
      <c r="AK26" s="37"/>
      <c r="AM26" s="37"/>
      <c r="AN26" s="116"/>
    </row>
    <row r="27" spans="1:51" s="77" customFormat="1" x14ac:dyDescent="0.25">
      <c r="A27" s="81" t="s">
        <v>49</v>
      </c>
      <c r="B27" s="79">
        <f>SUM(B2:B26)</f>
        <v>0</v>
      </c>
      <c r="D27" s="115"/>
      <c r="F27" s="76">
        <f>SUM(F2:F26)</f>
        <v>0</v>
      </c>
      <c r="H27" s="115"/>
      <c r="J27" s="75">
        <f>SUM(J2:J26)</f>
        <v>0</v>
      </c>
      <c r="L27" s="115"/>
      <c r="M27" s="80"/>
      <c r="N27" s="77">
        <f>SUM(N2:N26)</f>
        <v>200846</v>
      </c>
      <c r="O27" s="37"/>
      <c r="P27" s="115"/>
      <c r="R27" s="76">
        <f>SUM(R2:R26)</f>
        <v>0</v>
      </c>
      <c r="T27" s="115"/>
      <c r="V27" s="76">
        <f>SUM(V2:V26)</f>
        <v>0</v>
      </c>
      <c r="X27" s="115"/>
      <c r="Z27" s="75">
        <f>SUM(Z2:Z26)</f>
        <v>0</v>
      </c>
      <c r="AB27" s="115"/>
      <c r="AC27" s="37"/>
      <c r="AD27" s="77">
        <f>SUM(AD2:AD26)</f>
        <v>0</v>
      </c>
      <c r="AE27" s="37"/>
      <c r="AF27" s="115"/>
      <c r="AG27" s="37"/>
      <c r="AH27" s="77">
        <f>SUM(AH2:AH26)</f>
        <v>5281.56</v>
      </c>
      <c r="AI27" s="37"/>
      <c r="AJ27" s="115"/>
      <c r="AL27" s="82">
        <f>SUM(AL2:AL26)</f>
        <v>0</v>
      </c>
      <c r="AN27" s="115"/>
      <c r="AP27" s="76">
        <f>SUM(AP2:AP26)</f>
        <v>0</v>
      </c>
      <c r="AR27" s="115"/>
      <c r="AT27" s="79">
        <f>SUM(AT2:AT26)</f>
        <v>31.01</v>
      </c>
      <c r="AV27" s="115"/>
      <c r="AW27" s="56"/>
      <c r="AX27" s="78">
        <f>SUM(AX2:AX26)</f>
        <v>0</v>
      </c>
      <c r="AY27" s="56"/>
    </row>
    <row r="28" spans="1:51" x14ac:dyDescent="0.25">
      <c r="P28" s="116"/>
      <c r="T28" s="116"/>
      <c r="X28" s="116"/>
      <c r="Y28" s="37"/>
      <c r="AA28" s="37"/>
      <c r="AB28" s="116"/>
      <c r="AC28" s="77"/>
      <c r="AE28" s="77"/>
      <c r="AF28" s="116"/>
      <c r="AG28" s="77"/>
      <c r="AI28" s="77"/>
      <c r="AJ28" s="116"/>
      <c r="AK28" s="37"/>
      <c r="AM28" s="37"/>
      <c r="AN28" s="116"/>
    </row>
    <row r="29" spans="1:51" x14ac:dyDescent="0.25">
      <c r="P29" s="116"/>
      <c r="T29" s="116"/>
      <c r="X29" s="116"/>
      <c r="Y29" s="37"/>
      <c r="AA29" s="37"/>
      <c r="AB29" s="116"/>
      <c r="AC29" s="37"/>
      <c r="AE29" s="37"/>
      <c r="AF29" s="116"/>
      <c r="AG29" s="37"/>
      <c r="AI29" s="37"/>
      <c r="AJ29" s="116"/>
      <c r="AK29" s="37"/>
      <c r="AM29" s="37"/>
      <c r="AN29" s="116"/>
    </row>
    <row r="30" spans="1:51" x14ac:dyDescent="0.25">
      <c r="M30" s="56"/>
      <c r="N30" s="56"/>
      <c r="P30" s="116"/>
      <c r="T30" s="116"/>
      <c r="X30" s="116"/>
      <c r="Y30" s="37"/>
      <c r="AA30" s="37"/>
      <c r="AB30" s="116"/>
      <c r="AC30" s="37"/>
      <c r="AE30" s="37"/>
      <c r="AF30" s="116"/>
      <c r="AG30" s="37"/>
      <c r="AI30" s="37"/>
      <c r="AJ30" s="116"/>
      <c r="AK30" s="37"/>
      <c r="AM30" s="37"/>
      <c r="AN30" s="116"/>
    </row>
    <row r="31" spans="1:51" x14ac:dyDescent="0.25">
      <c r="M31" s="56"/>
      <c r="N31" s="56"/>
      <c r="AC31" s="37"/>
      <c r="AE31" s="37"/>
      <c r="AG31" s="37"/>
      <c r="AI31" s="37"/>
    </row>
    <row r="32" spans="1:51" x14ac:dyDescent="0.25">
      <c r="M32" s="56"/>
    </row>
  </sheetData>
  <sortState ref="M2:O12">
    <sortCondition ref="O2:O1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workbookViewId="0">
      <selection activeCell="R20" sqref="R20"/>
    </sheetView>
  </sheetViews>
  <sheetFormatPr defaultColWidth="9.140625" defaultRowHeight="15" x14ac:dyDescent="0.25"/>
  <cols>
    <col min="1" max="1" width="41.85546875" style="56" customWidth="1"/>
    <col min="2" max="2" width="15" style="50" bestFit="1" customWidth="1"/>
    <col min="3" max="3" width="12.140625" style="57" bestFit="1" customWidth="1"/>
    <col min="4" max="4" width="18.140625" style="57" customWidth="1"/>
    <col min="5" max="5" width="14.85546875" style="57" customWidth="1"/>
    <col min="6" max="6" width="5.42578125" style="57" bestFit="1" customWidth="1"/>
    <col min="7" max="7" width="15.140625" style="58" bestFit="1" customWidth="1"/>
    <col min="8" max="8" width="9.140625" style="42" bestFit="1" customWidth="1"/>
    <col min="9" max="9" width="17.28515625" style="42" bestFit="1" customWidth="1"/>
    <col min="10" max="10" width="14.85546875" style="42" customWidth="1"/>
    <col min="11" max="11" width="5.28515625" style="42" customWidth="1"/>
    <col min="12" max="12" width="15.140625" style="58" customWidth="1"/>
    <col min="13" max="13" width="9.140625" style="42" bestFit="1" customWidth="1"/>
    <col min="14" max="14" width="17.28515625" style="42" bestFit="1" customWidth="1"/>
    <col min="15" max="15" width="14.85546875" style="42" customWidth="1"/>
    <col min="16" max="16" width="5.28515625" style="42" customWidth="1"/>
    <col min="17" max="17" width="13.5703125" style="57" bestFit="1" customWidth="1"/>
    <col min="18" max="18" width="15.140625" style="61" bestFit="1" customWidth="1"/>
    <col min="19" max="16384" width="9.140625" style="42"/>
  </cols>
  <sheetData>
    <row r="1" spans="1:19" x14ac:dyDescent="0.25">
      <c r="A1" s="1" t="s">
        <v>13</v>
      </c>
      <c r="B1" s="43" t="s">
        <v>34</v>
      </c>
      <c r="C1" s="44" t="s">
        <v>37</v>
      </c>
      <c r="D1" s="45" t="s">
        <v>38</v>
      </c>
      <c r="E1" s="46" t="s">
        <v>39</v>
      </c>
      <c r="F1" s="47"/>
      <c r="G1" s="48" t="s">
        <v>36</v>
      </c>
      <c r="H1" s="44" t="s">
        <v>37</v>
      </c>
      <c r="I1" s="45" t="s">
        <v>38</v>
      </c>
      <c r="J1" s="46" t="s">
        <v>39</v>
      </c>
      <c r="K1" s="46"/>
      <c r="L1" s="48" t="s">
        <v>129</v>
      </c>
      <c r="M1" s="44" t="s">
        <v>37</v>
      </c>
      <c r="N1" s="45" t="s">
        <v>38</v>
      </c>
      <c r="O1" s="46" t="s">
        <v>39</v>
      </c>
      <c r="P1" s="46"/>
      <c r="Q1" s="61" t="s">
        <v>35</v>
      </c>
      <c r="R1" s="61" t="s">
        <v>44</v>
      </c>
    </row>
    <row r="2" spans="1:19" x14ac:dyDescent="0.25">
      <c r="A2" s="49" t="s">
        <v>19</v>
      </c>
      <c r="B2" s="50">
        <v>27351</v>
      </c>
      <c r="C2" s="108">
        <v>496087</v>
      </c>
      <c r="D2" s="23">
        <v>27351</v>
      </c>
      <c r="E2" s="5">
        <v>44575</v>
      </c>
      <c r="F2" s="51"/>
      <c r="G2" s="50">
        <v>6586</v>
      </c>
      <c r="H2" s="134">
        <v>496087</v>
      </c>
      <c r="I2" s="23">
        <v>6586</v>
      </c>
      <c r="J2" s="5">
        <v>44575</v>
      </c>
      <c r="K2" s="5"/>
      <c r="L2" s="50">
        <v>2080</v>
      </c>
      <c r="M2" s="108">
        <v>496087</v>
      </c>
      <c r="N2" s="23">
        <v>2080</v>
      </c>
      <c r="O2" s="5">
        <v>44575</v>
      </c>
      <c r="P2" s="5"/>
      <c r="Q2" s="50">
        <f>B2+G2+L2</f>
        <v>36017</v>
      </c>
      <c r="R2" s="173">
        <f>SUM(D2,N2,I2)</f>
        <v>36017</v>
      </c>
    </row>
    <row r="3" spans="1:19" x14ac:dyDescent="0.25">
      <c r="A3" s="3" t="s">
        <v>20</v>
      </c>
      <c r="B3" s="50">
        <v>135338</v>
      </c>
      <c r="C3" s="54" t="s">
        <v>64</v>
      </c>
      <c r="D3" s="50">
        <f>D47</f>
        <v>135338</v>
      </c>
      <c r="E3" s="54" t="s">
        <v>64</v>
      </c>
      <c r="F3" s="51"/>
      <c r="G3" s="50">
        <v>6586</v>
      </c>
      <c r="H3" s="134">
        <v>496088</v>
      </c>
      <c r="I3" s="23">
        <v>6586</v>
      </c>
      <c r="J3" s="5">
        <v>44575</v>
      </c>
      <c r="K3" s="5"/>
      <c r="L3" s="50">
        <v>9994</v>
      </c>
      <c r="M3" s="108">
        <v>496088</v>
      </c>
      <c r="N3" s="23">
        <v>9994</v>
      </c>
      <c r="O3" s="5">
        <v>44575</v>
      </c>
      <c r="P3" s="5"/>
      <c r="Q3" s="50">
        <f t="shared" ref="Q3:Q17" si="0">B3+G3+L3</f>
        <v>151918</v>
      </c>
      <c r="R3" s="173">
        <f t="shared" ref="R3:R17" si="1">SUM(D3,N3,I3)</f>
        <v>151918</v>
      </c>
    </row>
    <row r="4" spans="1:19" x14ac:dyDescent="0.25">
      <c r="A4" s="49" t="s">
        <v>21</v>
      </c>
      <c r="B4" s="50">
        <v>122310</v>
      </c>
      <c r="C4" s="108">
        <v>496089</v>
      </c>
      <c r="D4" s="23">
        <v>122310</v>
      </c>
      <c r="E4" s="5">
        <v>44575</v>
      </c>
      <c r="F4" s="51"/>
      <c r="G4" s="50">
        <v>6586</v>
      </c>
      <c r="H4" s="134">
        <v>496089</v>
      </c>
      <c r="I4" s="23">
        <v>6586</v>
      </c>
      <c r="J4" s="5">
        <v>44575</v>
      </c>
      <c r="K4" s="5"/>
      <c r="L4" s="50">
        <v>9145</v>
      </c>
      <c r="M4" s="108">
        <v>496089</v>
      </c>
      <c r="N4" s="23">
        <v>9145</v>
      </c>
      <c r="O4" s="5">
        <v>44575</v>
      </c>
      <c r="P4" s="5"/>
      <c r="Q4" s="50">
        <f t="shared" si="0"/>
        <v>138041</v>
      </c>
      <c r="R4" s="173">
        <f t="shared" si="1"/>
        <v>138041</v>
      </c>
    </row>
    <row r="5" spans="1:19" x14ac:dyDescent="0.25">
      <c r="A5" s="3" t="s">
        <v>22</v>
      </c>
      <c r="B5" s="50">
        <v>29927</v>
      </c>
      <c r="C5" s="108">
        <v>496090</v>
      </c>
      <c r="D5" s="23">
        <v>29927</v>
      </c>
      <c r="E5" s="5">
        <v>44575</v>
      </c>
      <c r="F5" s="51"/>
      <c r="G5" s="50">
        <v>6586</v>
      </c>
      <c r="H5" s="134">
        <v>496090</v>
      </c>
      <c r="I5" s="23">
        <v>6586</v>
      </c>
      <c r="J5" s="5">
        <v>44575</v>
      </c>
      <c r="K5" s="5"/>
      <c r="L5" s="50">
        <v>2258</v>
      </c>
      <c r="M5" s="108">
        <v>496090</v>
      </c>
      <c r="N5" s="23">
        <v>2258</v>
      </c>
      <c r="O5" s="5">
        <v>44575</v>
      </c>
      <c r="P5" s="5"/>
      <c r="Q5" s="50">
        <f t="shared" si="0"/>
        <v>38771</v>
      </c>
      <c r="R5" s="173">
        <f t="shared" si="1"/>
        <v>38771</v>
      </c>
    </row>
    <row r="6" spans="1:19" x14ac:dyDescent="0.25">
      <c r="A6" s="3" t="s">
        <v>23</v>
      </c>
      <c r="B6" s="50">
        <v>51954</v>
      </c>
      <c r="C6" s="108">
        <v>496091</v>
      </c>
      <c r="D6" s="23">
        <v>51954</v>
      </c>
      <c r="E6" s="5">
        <v>44575</v>
      </c>
      <c r="F6" s="51"/>
      <c r="G6" s="50">
        <v>6586</v>
      </c>
      <c r="H6" s="134">
        <v>496091</v>
      </c>
      <c r="I6" s="23">
        <v>6586</v>
      </c>
      <c r="J6" s="5">
        <v>44575</v>
      </c>
      <c r="K6" s="5"/>
      <c r="L6" s="50">
        <v>3919</v>
      </c>
      <c r="M6" s="108">
        <v>496091</v>
      </c>
      <c r="N6" s="23">
        <v>3919</v>
      </c>
      <c r="O6" s="5">
        <v>44575</v>
      </c>
      <c r="P6" s="5"/>
      <c r="Q6" s="50">
        <f t="shared" si="0"/>
        <v>62459</v>
      </c>
      <c r="R6" s="173">
        <f t="shared" si="1"/>
        <v>62459</v>
      </c>
    </row>
    <row r="7" spans="1:19" x14ac:dyDescent="0.25">
      <c r="A7" s="3" t="s">
        <v>24</v>
      </c>
      <c r="B7" s="50">
        <v>19297</v>
      </c>
      <c r="C7" s="108">
        <v>496092</v>
      </c>
      <c r="D7" s="23">
        <v>19297</v>
      </c>
      <c r="E7" s="5">
        <v>44575</v>
      </c>
      <c r="F7" s="51"/>
      <c r="G7" s="50">
        <v>6586</v>
      </c>
      <c r="H7" s="134">
        <v>496092</v>
      </c>
      <c r="I7" s="23">
        <v>6586</v>
      </c>
      <c r="J7" s="5">
        <v>44575</v>
      </c>
      <c r="K7" s="5"/>
      <c r="L7" s="50">
        <v>1469</v>
      </c>
      <c r="M7" s="108">
        <v>496092</v>
      </c>
      <c r="N7" s="23">
        <v>1469</v>
      </c>
      <c r="O7" s="5">
        <v>44575</v>
      </c>
      <c r="P7" s="5"/>
      <c r="Q7" s="50">
        <f t="shared" si="0"/>
        <v>27352</v>
      </c>
      <c r="R7" s="173">
        <f t="shared" si="1"/>
        <v>27352</v>
      </c>
    </row>
    <row r="8" spans="1:19" x14ac:dyDescent="0.25">
      <c r="A8" s="3" t="s">
        <v>25</v>
      </c>
      <c r="B8" s="50">
        <v>147215</v>
      </c>
      <c r="C8" s="108">
        <v>496093</v>
      </c>
      <c r="D8" s="23">
        <v>147215</v>
      </c>
      <c r="E8" s="5">
        <v>44575</v>
      </c>
      <c r="F8" s="51"/>
      <c r="G8" s="50">
        <v>6586</v>
      </c>
      <c r="H8" s="134">
        <v>496093</v>
      </c>
      <c r="I8" s="23">
        <v>6586</v>
      </c>
      <c r="J8" s="5">
        <v>44575</v>
      </c>
      <c r="K8" s="5"/>
      <c r="L8" s="50">
        <v>11084</v>
      </c>
      <c r="M8" s="108">
        <v>496093</v>
      </c>
      <c r="N8" s="23">
        <v>11084</v>
      </c>
      <c r="O8" s="5">
        <v>44575</v>
      </c>
      <c r="P8" s="5"/>
      <c r="Q8" s="50">
        <f t="shared" si="0"/>
        <v>164885</v>
      </c>
      <c r="R8" s="173">
        <f t="shared" si="1"/>
        <v>164885</v>
      </c>
    </row>
    <row r="9" spans="1:19" x14ac:dyDescent="0.25">
      <c r="A9" s="49" t="s">
        <v>41</v>
      </c>
      <c r="B9" s="50">
        <v>95878</v>
      </c>
      <c r="C9" s="108">
        <v>496094</v>
      </c>
      <c r="D9" s="23">
        <v>95878</v>
      </c>
      <c r="E9" s="5">
        <v>44575</v>
      </c>
      <c r="F9" s="51"/>
      <c r="G9" s="50">
        <v>6586</v>
      </c>
      <c r="H9" s="134">
        <v>496094</v>
      </c>
      <c r="I9" s="23">
        <v>6586</v>
      </c>
      <c r="J9" s="5">
        <v>44575</v>
      </c>
      <c r="K9" s="5"/>
      <c r="L9" s="50">
        <v>7169</v>
      </c>
      <c r="M9" s="108">
        <v>496094</v>
      </c>
      <c r="N9" s="23">
        <v>7169</v>
      </c>
      <c r="O9" s="5">
        <v>44575</v>
      </c>
      <c r="P9" s="5"/>
      <c r="Q9" s="50">
        <f t="shared" si="0"/>
        <v>109633</v>
      </c>
      <c r="R9" s="173">
        <f t="shared" si="1"/>
        <v>109633</v>
      </c>
    </row>
    <row r="10" spans="1:19" ht="30" x14ac:dyDescent="0.25">
      <c r="A10" s="3" t="s">
        <v>26</v>
      </c>
      <c r="B10" s="50">
        <v>93912</v>
      </c>
      <c r="C10" s="108">
        <v>496095</v>
      </c>
      <c r="D10" s="23">
        <v>93912</v>
      </c>
      <c r="E10" s="5">
        <v>44575</v>
      </c>
      <c r="F10" s="51"/>
      <c r="G10" s="50">
        <v>6586</v>
      </c>
      <c r="H10" s="134">
        <v>496095</v>
      </c>
      <c r="I10" s="23">
        <v>6586</v>
      </c>
      <c r="J10" s="5">
        <v>44575</v>
      </c>
      <c r="K10" s="5"/>
      <c r="L10" s="50">
        <v>7043</v>
      </c>
      <c r="M10" s="108">
        <v>496095</v>
      </c>
      <c r="N10" s="23">
        <v>7043</v>
      </c>
      <c r="O10" s="5">
        <v>44575</v>
      </c>
      <c r="P10" s="5"/>
      <c r="Q10" s="50">
        <f t="shared" si="0"/>
        <v>107541</v>
      </c>
      <c r="R10" s="173">
        <f t="shared" si="1"/>
        <v>107541</v>
      </c>
    </row>
    <row r="11" spans="1:19" x14ac:dyDescent="0.25">
      <c r="A11" s="3" t="s">
        <v>27</v>
      </c>
      <c r="B11" s="50">
        <v>42323</v>
      </c>
      <c r="C11" s="108">
        <v>496096</v>
      </c>
      <c r="D11" s="23">
        <v>42323</v>
      </c>
      <c r="E11" s="5">
        <v>44575</v>
      </c>
      <c r="F11" s="51"/>
      <c r="G11" s="50">
        <v>6586</v>
      </c>
      <c r="H11" s="134">
        <v>496096</v>
      </c>
      <c r="I11" s="23">
        <v>6586</v>
      </c>
      <c r="J11" s="5">
        <v>44575</v>
      </c>
      <c r="K11" s="5"/>
      <c r="L11" s="50">
        <v>3177</v>
      </c>
      <c r="M11" s="108">
        <v>496096</v>
      </c>
      <c r="N11" s="23">
        <v>3177</v>
      </c>
      <c r="O11" s="5">
        <v>44575</v>
      </c>
      <c r="P11" s="5"/>
      <c r="Q11" s="50">
        <f t="shared" si="0"/>
        <v>52086</v>
      </c>
      <c r="R11" s="173">
        <f t="shared" si="1"/>
        <v>52086</v>
      </c>
      <c r="S11" s="55"/>
    </row>
    <row r="12" spans="1:19" x14ac:dyDescent="0.25">
      <c r="A12" s="3" t="s">
        <v>28</v>
      </c>
      <c r="B12" s="50">
        <v>54469</v>
      </c>
      <c r="C12" s="108">
        <v>496097</v>
      </c>
      <c r="D12" s="23">
        <v>54469</v>
      </c>
      <c r="E12" s="5">
        <v>44575</v>
      </c>
      <c r="F12" s="51"/>
      <c r="G12" s="50">
        <v>6586</v>
      </c>
      <c r="H12" s="134">
        <v>496097</v>
      </c>
      <c r="I12" s="23">
        <v>6586</v>
      </c>
      <c r="J12" s="5">
        <v>44575</v>
      </c>
      <c r="K12" s="5"/>
      <c r="L12" s="50">
        <v>4081</v>
      </c>
      <c r="M12" s="108">
        <v>496097</v>
      </c>
      <c r="N12" s="23">
        <v>4081</v>
      </c>
      <c r="O12" s="5">
        <v>44575</v>
      </c>
      <c r="P12" s="5"/>
      <c r="Q12" s="50">
        <f t="shared" si="0"/>
        <v>65136</v>
      </c>
      <c r="R12" s="173">
        <f t="shared" si="1"/>
        <v>65136</v>
      </c>
    </row>
    <row r="13" spans="1:19" x14ac:dyDescent="0.25">
      <c r="A13" s="3" t="s">
        <v>29</v>
      </c>
      <c r="B13" s="50">
        <v>288431</v>
      </c>
      <c r="C13" s="108">
        <v>496098</v>
      </c>
      <c r="D13" s="23">
        <v>288431</v>
      </c>
      <c r="E13" s="5">
        <v>44575</v>
      </c>
      <c r="F13" s="51"/>
      <c r="G13" s="50">
        <v>6586</v>
      </c>
      <c r="H13" s="134">
        <v>496098</v>
      </c>
      <c r="I13" s="23">
        <v>6586</v>
      </c>
      <c r="J13" s="5">
        <v>44575</v>
      </c>
      <c r="K13" s="5"/>
      <c r="L13" s="50">
        <v>21086</v>
      </c>
      <c r="M13" s="108">
        <v>496098</v>
      </c>
      <c r="N13" s="23">
        <v>21086</v>
      </c>
      <c r="O13" s="5">
        <v>44575</v>
      </c>
      <c r="P13" s="5"/>
      <c r="Q13" s="50">
        <f t="shared" si="0"/>
        <v>316103</v>
      </c>
      <c r="R13" s="173">
        <f t="shared" si="1"/>
        <v>316103</v>
      </c>
    </row>
    <row r="14" spans="1:19" x14ac:dyDescent="0.25">
      <c r="A14" s="3" t="s">
        <v>30</v>
      </c>
      <c r="B14" s="50">
        <v>27062</v>
      </c>
      <c r="C14" s="108">
        <v>496099</v>
      </c>
      <c r="D14" s="23">
        <v>27062</v>
      </c>
      <c r="E14" s="5">
        <v>44575</v>
      </c>
      <c r="F14" s="51"/>
      <c r="G14" s="50">
        <v>6586</v>
      </c>
      <c r="H14" s="134">
        <v>496099</v>
      </c>
      <c r="I14" s="23">
        <v>6586</v>
      </c>
      <c r="J14" s="5">
        <v>44575</v>
      </c>
      <c r="K14" s="5"/>
      <c r="L14" s="50">
        <v>2048</v>
      </c>
      <c r="M14" s="108">
        <v>496099</v>
      </c>
      <c r="N14" s="23">
        <v>2048</v>
      </c>
      <c r="O14" s="5">
        <v>44575</v>
      </c>
      <c r="P14" s="5"/>
      <c r="Q14" s="50">
        <f t="shared" si="0"/>
        <v>35696</v>
      </c>
      <c r="R14" s="173">
        <f t="shared" si="1"/>
        <v>35696</v>
      </c>
    </row>
    <row r="15" spans="1:19" x14ac:dyDescent="0.25">
      <c r="A15" s="3" t="s">
        <v>31</v>
      </c>
      <c r="B15" s="50">
        <v>64859</v>
      </c>
      <c r="C15" s="108">
        <v>496100</v>
      </c>
      <c r="D15" s="23">
        <v>64859</v>
      </c>
      <c r="E15" s="5">
        <v>44575</v>
      </c>
      <c r="F15" s="51"/>
      <c r="G15" s="50">
        <v>6586</v>
      </c>
      <c r="H15" s="134">
        <v>496100</v>
      </c>
      <c r="I15" s="23">
        <v>6586</v>
      </c>
      <c r="J15" s="5">
        <v>44575</v>
      </c>
      <c r="K15" s="5"/>
      <c r="L15" s="50">
        <v>4887</v>
      </c>
      <c r="M15" s="108">
        <v>496100</v>
      </c>
      <c r="N15" s="23">
        <v>4887</v>
      </c>
      <c r="O15" s="5">
        <v>44575</v>
      </c>
      <c r="P15" s="5"/>
      <c r="Q15" s="50">
        <f t="shared" si="0"/>
        <v>76332</v>
      </c>
      <c r="R15" s="173">
        <f t="shared" si="1"/>
        <v>76332</v>
      </c>
    </row>
    <row r="16" spans="1:19" x14ac:dyDescent="0.25">
      <c r="A16" s="3" t="s">
        <v>32</v>
      </c>
      <c r="B16" s="50">
        <v>79133</v>
      </c>
      <c r="C16" s="108">
        <v>496101</v>
      </c>
      <c r="D16" s="23">
        <v>79133</v>
      </c>
      <c r="E16" s="5">
        <v>44575</v>
      </c>
      <c r="F16" s="51"/>
      <c r="G16" s="50">
        <v>6586</v>
      </c>
      <c r="H16" s="134">
        <v>496101</v>
      </c>
      <c r="I16" s="23">
        <v>6586</v>
      </c>
      <c r="J16" s="5">
        <v>44575</v>
      </c>
      <c r="K16" s="5"/>
      <c r="L16" s="50">
        <v>5910</v>
      </c>
      <c r="M16" s="108">
        <v>496101</v>
      </c>
      <c r="N16" s="23">
        <v>5910</v>
      </c>
      <c r="O16" s="5">
        <v>44575</v>
      </c>
      <c r="P16" s="5"/>
      <c r="Q16" s="50">
        <f t="shared" si="0"/>
        <v>91629</v>
      </c>
      <c r="R16" s="173">
        <f t="shared" si="1"/>
        <v>91629</v>
      </c>
    </row>
    <row r="17" spans="1:18" ht="30" x14ac:dyDescent="0.25">
      <c r="A17" s="4" t="s">
        <v>33</v>
      </c>
      <c r="B17" s="50">
        <v>61485</v>
      </c>
      <c r="C17" s="108">
        <v>496102</v>
      </c>
      <c r="D17" s="23">
        <v>61485</v>
      </c>
      <c r="E17" s="5">
        <v>44575</v>
      </c>
      <c r="F17" s="51"/>
      <c r="G17" s="50">
        <v>6586</v>
      </c>
      <c r="H17" s="134">
        <v>496102</v>
      </c>
      <c r="I17" s="23">
        <v>6586</v>
      </c>
      <c r="J17" s="5">
        <v>44575</v>
      </c>
      <c r="K17" s="5"/>
      <c r="L17" s="50">
        <v>4651</v>
      </c>
      <c r="M17" s="108">
        <v>496102</v>
      </c>
      <c r="N17" s="23">
        <v>4651</v>
      </c>
      <c r="O17" s="5">
        <v>44575</v>
      </c>
      <c r="P17" s="5"/>
      <c r="Q17" s="50">
        <f t="shared" si="0"/>
        <v>72722</v>
      </c>
      <c r="R17" s="173">
        <f t="shared" si="1"/>
        <v>72722</v>
      </c>
    </row>
    <row r="18" spans="1:18" x14ac:dyDescent="0.25">
      <c r="B18" s="50">
        <f>SUM(B2:B17)</f>
        <v>1340944</v>
      </c>
      <c r="D18" s="50">
        <f>SUM(D2:D17)</f>
        <v>1340944</v>
      </c>
      <c r="G18" s="58">
        <f>SUM(G2:G17)</f>
        <v>105376</v>
      </c>
      <c r="H18" s="52"/>
      <c r="I18" s="50">
        <f>SUM(I2:I17)</f>
        <v>105376</v>
      </c>
      <c r="J18" s="52"/>
      <c r="K18" s="52"/>
      <c r="L18" s="58">
        <f>SUM(L2:L17)</f>
        <v>100001</v>
      </c>
      <c r="M18" s="52"/>
      <c r="N18" s="50">
        <f>SUM(N2:N17)</f>
        <v>100001</v>
      </c>
      <c r="O18" s="52"/>
      <c r="P18" s="52"/>
      <c r="Q18" s="50">
        <f>B18+G18+L18</f>
        <v>1546321</v>
      </c>
      <c r="R18" s="61">
        <f>SUM(R2:R17)</f>
        <v>1546321</v>
      </c>
    </row>
    <row r="21" spans="1:18" x14ac:dyDescent="0.25">
      <c r="A21" s="40" t="s">
        <v>43</v>
      </c>
      <c r="C21" s="44" t="s">
        <v>37</v>
      </c>
      <c r="D21" s="45" t="s">
        <v>38</v>
      </c>
      <c r="E21" s="46" t="s">
        <v>39</v>
      </c>
      <c r="F21" s="47"/>
    </row>
    <row r="22" spans="1:18" x14ac:dyDescent="0.25">
      <c r="A22" s="34" t="s">
        <v>88</v>
      </c>
      <c r="B22" s="50">
        <v>1021</v>
      </c>
      <c r="C22" s="108">
        <v>496103</v>
      </c>
      <c r="D22" s="23">
        <v>1021</v>
      </c>
      <c r="E22" s="5">
        <v>44575</v>
      </c>
      <c r="F22" s="51"/>
    </row>
    <row r="23" spans="1:18" x14ac:dyDescent="0.25">
      <c r="A23" s="34" t="s">
        <v>89</v>
      </c>
      <c r="B23" s="50">
        <v>406</v>
      </c>
      <c r="C23" s="108">
        <v>496104</v>
      </c>
      <c r="D23" s="23">
        <v>406</v>
      </c>
      <c r="E23" s="5">
        <v>44575</v>
      </c>
      <c r="F23" s="51"/>
    </row>
    <row r="24" spans="1:18" x14ac:dyDescent="0.25">
      <c r="A24" s="34" t="s">
        <v>90</v>
      </c>
      <c r="B24" s="50">
        <v>7339</v>
      </c>
      <c r="C24" s="108">
        <v>496105</v>
      </c>
      <c r="D24" s="23">
        <v>7339</v>
      </c>
      <c r="E24" s="5">
        <v>44575</v>
      </c>
      <c r="F24" s="51"/>
      <c r="I24" s="39"/>
      <c r="J24" s="39"/>
      <c r="K24" s="39"/>
      <c r="N24" s="39"/>
      <c r="O24" s="39"/>
      <c r="P24" s="39"/>
    </row>
    <row r="25" spans="1:18" x14ac:dyDescent="0.25">
      <c r="A25" s="34" t="s">
        <v>91</v>
      </c>
      <c r="B25" s="50">
        <v>301</v>
      </c>
      <c r="C25" s="108">
        <v>496106</v>
      </c>
      <c r="D25" s="23">
        <v>301</v>
      </c>
      <c r="E25" s="5">
        <v>44575</v>
      </c>
      <c r="F25" s="51"/>
      <c r="I25" s="39"/>
      <c r="J25" s="39"/>
      <c r="K25" s="39"/>
      <c r="N25" s="39"/>
      <c r="O25" s="39"/>
      <c r="P25" s="39"/>
    </row>
    <row r="26" spans="1:18" x14ac:dyDescent="0.25">
      <c r="A26" s="34" t="s">
        <v>92</v>
      </c>
      <c r="B26" s="50">
        <v>3270</v>
      </c>
      <c r="C26" s="108">
        <v>496107</v>
      </c>
      <c r="D26" s="23">
        <v>3270</v>
      </c>
      <c r="E26" s="5">
        <v>44575</v>
      </c>
      <c r="F26" s="51"/>
      <c r="I26" s="39"/>
      <c r="J26" s="39"/>
      <c r="K26" s="39"/>
      <c r="N26" s="39"/>
      <c r="O26" s="39"/>
      <c r="P26" s="39"/>
    </row>
    <row r="27" spans="1:18" x14ac:dyDescent="0.25">
      <c r="A27" s="34" t="s">
        <v>93</v>
      </c>
      <c r="B27" s="50">
        <v>3648</v>
      </c>
      <c r="C27" s="108">
        <v>496108</v>
      </c>
      <c r="D27" s="23">
        <v>3648</v>
      </c>
      <c r="E27" s="5">
        <v>44575</v>
      </c>
      <c r="F27" s="51"/>
      <c r="I27" s="59"/>
      <c r="J27" s="59"/>
      <c r="K27" s="59"/>
      <c r="N27" s="59"/>
      <c r="O27" s="59"/>
      <c r="P27" s="59"/>
    </row>
    <row r="28" spans="1:18" x14ac:dyDescent="0.25">
      <c r="A28" s="34" t="s">
        <v>94</v>
      </c>
      <c r="B28" s="50">
        <v>970</v>
      </c>
      <c r="C28" s="108">
        <v>496109</v>
      </c>
      <c r="D28" s="23">
        <v>970</v>
      </c>
      <c r="E28" s="5">
        <v>44575</v>
      </c>
      <c r="F28" s="51"/>
    </row>
    <row r="29" spans="1:18" x14ac:dyDescent="0.25">
      <c r="A29" s="34" t="s">
        <v>95</v>
      </c>
      <c r="B29" s="50">
        <v>2796</v>
      </c>
      <c r="C29" s="108">
        <v>496110</v>
      </c>
      <c r="D29" s="23">
        <v>2796</v>
      </c>
      <c r="E29" s="5">
        <v>44575</v>
      </c>
      <c r="F29" s="51"/>
    </row>
    <row r="30" spans="1:18" x14ac:dyDescent="0.25">
      <c r="A30" s="34" t="s">
        <v>96</v>
      </c>
      <c r="B30" s="50">
        <v>2694</v>
      </c>
      <c r="C30" s="108">
        <v>496111</v>
      </c>
      <c r="D30" s="23">
        <v>2694</v>
      </c>
      <c r="E30" s="5">
        <v>44575</v>
      </c>
      <c r="F30" s="51"/>
    </row>
    <row r="31" spans="1:18" x14ac:dyDescent="0.25">
      <c r="A31" s="34" t="s">
        <v>97</v>
      </c>
      <c r="B31" s="50">
        <v>1982</v>
      </c>
      <c r="C31" s="108">
        <v>496112</v>
      </c>
      <c r="D31" s="23">
        <v>1982</v>
      </c>
      <c r="E31" s="5">
        <v>44575</v>
      </c>
      <c r="F31" s="51"/>
    </row>
    <row r="32" spans="1:18" x14ac:dyDescent="0.25">
      <c r="A32" s="34" t="s">
        <v>98</v>
      </c>
      <c r="B32" s="50">
        <v>779</v>
      </c>
      <c r="C32" s="108">
        <v>496113</v>
      </c>
      <c r="D32" s="23">
        <v>779</v>
      </c>
      <c r="E32" s="5">
        <v>44575</v>
      </c>
      <c r="F32" s="51"/>
    </row>
    <row r="33" spans="1:18" x14ac:dyDescent="0.25">
      <c r="A33" s="34" t="s">
        <v>99</v>
      </c>
      <c r="B33" s="50">
        <v>796</v>
      </c>
      <c r="C33" s="108">
        <v>496114</v>
      </c>
      <c r="D33" s="23">
        <v>796</v>
      </c>
      <c r="E33" s="5">
        <v>44575</v>
      </c>
      <c r="F33" s="51"/>
    </row>
    <row r="34" spans="1:18" x14ac:dyDescent="0.25">
      <c r="A34" s="34" t="s">
        <v>100</v>
      </c>
      <c r="B34" s="50">
        <v>1647</v>
      </c>
      <c r="C34" s="108">
        <v>496115</v>
      </c>
      <c r="D34" s="23">
        <v>1647</v>
      </c>
      <c r="E34" s="5">
        <v>44575</v>
      </c>
      <c r="F34" s="51"/>
    </row>
    <row r="35" spans="1:18" x14ac:dyDescent="0.25">
      <c r="A35" s="34" t="s">
        <v>101</v>
      </c>
      <c r="B35" s="50">
        <v>6494</v>
      </c>
      <c r="C35" s="108">
        <v>496116</v>
      </c>
      <c r="D35" s="23">
        <v>6494</v>
      </c>
      <c r="E35" s="5">
        <v>44575</v>
      </c>
      <c r="F35" s="51"/>
    </row>
    <row r="36" spans="1:18" x14ac:dyDescent="0.25">
      <c r="A36" s="34" t="s">
        <v>102</v>
      </c>
      <c r="B36" s="50">
        <v>3916</v>
      </c>
      <c r="C36" s="108">
        <v>496117</v>
      </c>
      <c r="D36" s="23">
        <v>3916</v>
      </c>
      <c r="E36" s="5">
        <v>44575</v>
      </c>
      <c r="F36" s="51"/>
    </row>
    <row r="37" spans="1:18" x14ac:dyDescent="0.25">
      <c r="A37" s="34" t="s">
        <v>103</v>
      </c>
      <c r="B37" s="50">
        <v>4339</v>
      </c>
      <c r="C37" s="108">
        <v>496118</v>
      </c>
      <c r="D37" s="23">
        <v>4339</v>
      </c>
      <c r="E37" s="5">
        <v>44575</v>
      </c>
      <c r="F37" s="51"/>
    </row>
    <row r="38" spans="1:18" x14ac:dyDescent="0.25">
      <c r="A38" s="34" t="s">
        <v>104</v>
      </c>
      <c r="B38" s="50">
        <v>6769</v>
      </c>
      <c r="C38" s="108">
        <v>496119</v>
      </c>
      <c r="D38" s="23">
        <v>6769</v>
      </c>
      <c r="E38" s="5">
        <v>44575</v>
      </c>
      <c r="F38" s="51"/>
    </row>
    <row r="39" spans="1:18" x14ac:dyDescent="0.25">
      <c r="A39" s="34" t="s">
        <v>105</v>
      </c>
      <c r="B39" s="50">
        <v>4563</v>
      </c>
      <c r="C39" s="108">
        <v>496120</v>
      </c>
      <c r="D39" s="23">
        <v>4563</v>
      </c>
      <c r="E39" s="5">
        <v>44575</v>
      </c>
      <c r="F39" s="51"/>
    </row>
    <row r="40" spans="1:18" x14ac:dyDescent="0.25">
      <c r="A40" s="34" t="s">
        <v>106</v>
      </c>
      <c r="B40" s="50">
        <v>4139</v>
      </c>
      <c r="C40" s="108">
        <v>496121</v>
      </c>
      <c r="D40" s="23">
        <v>4139</v>
      </c>
      <c r="E40" s="5">
        <v>44575</v>
      </c>
      <c r="F40" s="51"/>
    </row>
    <row r="41" spans="1:18" x14ac:dyDescent="0.25">
      <c r="A41" s="34" t="s">
        <v>107</v>
      </c>
      <c r="B41" s="50">
        <v>4283</v>
      </c>
      <c r="C41" s="108">
        <v>496122</v>
      </c>
      <c r="D41" s="23">
        <v>4283</v>
      </c>
      <c r="E41" s="5">
        <v>44575</v>
      </c>
      <c r="F41" s="51"/>
    </row>
    <row r="42" spans="1:18" x14ac:dyDescent="0.25">
      <c r="A42" s="34" t="s">
        <v>108</v>
      </c>
      <c r="B42" s="50">
        <v>561</v>
      </c>
      <c r="C42" s="108">
        <v>496123</v>
      </c>
      <c r="D42" s="23">
        <v>561</v>
      </c>
      <c r="E42" s="5">
        <v>44575</v>
      </c>
      <c r="F42" s="51"/>
    </row>
    <row r="43" spans="1:18" x14ac:dyDescent="0.25">
      <c r="A43" s="34" t="s">
        <v>109</v>
      </c>
      <c r="B43" s="50">
        <v>1596</v>
      </c>
      <c r="C43" s="108">
        <v>496124</v>
      </c>
      <c r="D43" s="23">
        <v>1596</v>
      </c>
      <c r="E43" s="5">
        <v>44575</v>
      </c>
      <c r="F43" s="51"/>
    </row>
    <row r="44" spans="1:18" x14ac:dyDescent="0.25">
      <c r="A44" s="34" t="s">
        <v>110</v>
      </c>
      <c r="B44" s="50">
        <v>5048</v>
      </c>
      <c r="C44" s="108">
        <v>496125</v>
      </c>
      <c r="D44" s="23">
        <v>5048</v>
      </c>
      <c r="E44" s="5">
        <v>44575</v>
      </c>
      <c r="F44" s="51"/>
    </row>
    <row r="45" spans="1:18" x14ac:dyDescent="0.25">
      <c r="A45" s="34" t="s">
        <v>111</v>
      </c>
      <c r="B45" s="50">
        <v>14198</v>
      </c>
      <c r="C45" s="108">
        <v>496126</v>
      </c>
      <c r="D45" s="23">
        <v>14198</v>
      </c>
      <c r="E45" s="5">
        <v>44575</v>
      </c>
      <c r="F45" s="51"/>
    </row>
    <row r="46" spans="1:18" x14ac:dyDescent="0.25">
      <c r="A46" s="34" t="s">
        <v>20</v>
      </c>
      <c r="B46" s="50">
        <v>51783</v>
      </c>
      <c r="C46" s="108">
        <v>496088</v>
      </c>
      <c r="D46" s="23">
        <v>51783</v>
      </c>
      <c r="E46" s="5">
        <v>44575</v>
      </c>
      <c r="F46" s="51"/>
    </row>
    <row r="47" spans="1:18" s="41" customFormat="1" x14ac:dyDescent="0.25">
      <c r="A47" s="40" t="s">
        <v>35</v>
      </c>
      <c r="B47" s="60">
        <f t="shared" ref="B47" si="2">SUM(B22:B46)</f>
        <v>135338</v>
      </c>
      <c r="C47" s="60"/>
      <c r="D47" s="60">
        <f>SUM(D22:D46)</f>
        <v>135338</v>
      </c>
      <c r="E47" s="61"/>
      <c r="F47" s="61"/>
      <c r="G47" s="53"/>
      <c r="L47" s="53"/>
      <c r="Q47" s="61"/>
      <c r="R47" s="61"/>
    </row>
  </sheetData>
  <pageMargins left="0.7" right="0.7" top="0.75" bottom="0.75" header="0.3" footer="0.3"/>
  <pageSetup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zoomScale="90" zoomScaleNormal="90" workbookViewId="0">
      <selection activeCell="F2" sqref="F2"/>
    </sheetView>
  </sheetViews>
  <sheetFormatPr defaultColWidth="8.85546875" defaultRowHeight="15" x14ac:dyDescent="0.25"/>
  <cols>
    <col min="1" max="1" width="39.42578125" style="56" customWidth="1"/>
    <col min="2" max="2" width="12" style="76" bestFit="1" customWidth="1"/>
    <col min="3" max="3" width="9.42578125" style="56" bestFit="1" customWidth="1"/>
    <col min="4" max="4" width="11.7109375" style="56" bestFit="1" customWidth="1"/>
    <col min="5" max="5" width="2.85546875" style="114" customWidth="1"/>
    <col min="6" max="6" width="38.42578125" style="56" customWidth="1"/>
    <col min="7" max="7" width="13.140625" style="56" bestFit="1" customWidth="1"/>
    <col min="8" max="8" width="9.42578125" style="56" bestFit="1" customWidth="1"/>
    <col min="9" max="9" width="11.7109375" style="56" bestFit="1" customWidth="1"/>
    <col min="10" max="10" width="2.85546875" style="114" customWidth="1"/>
    <col min="11" max="11" width="38.42578125" style="56" customWidth="1"/>
    <col min="12" max="12" width="13.140625" style="56" bestFit="1" customWidth="1"/>
    <col min="13" max="13" width="9.42578125" style="56" bestFit="1" customWidth="1"/>
    <col min="14" max="14" width="11.7109375" style="56" bestFit="1" customWidth="1"/>
    <col min="15" max="15" width="2.85546875" style="114" customWidth="1"/>
    <col min="16" max="16" width="34.7109375" style="56" customWidth="1"/>
    <col min="17" max="17" width="13.140625" style="79" bestFit="1" customWidth="1"/>
    <col min="18" max="18" width="8.85546875" style="56"/>
    <col min="19" max="19" width="9.42578125" style="56" bestFit="1" customWidth="1"/>
    <col min="20" max="16384" width="8.85546875" style="56"/>
  </cols>
  <sheetData>
    <row r="1" spans="1:19" x14ac:dyDescent="0.25">
      <c r="A1" s="70" t="s">
        <v>80</v>
      </c>
      <c r="B1" s="70" t="s">
        <v>53</v>
      </c>
      <c r="C1" s="83" t="s">
        <v>61</v>
      </c>
      <c r="D1" s="40" t="s">
        <v>62</v>
      </c>
      <c r="F1" s="70" t="s">
        <v>134</v>
      </c>
      <c r="G1" s="70" t="s">
        <v>53</v>
      </c>
      <c r="H1" s="83" t="s">
        <v>61</v>
      </c>
      <c r="I1" s="40" t="s">
        <v>62</v>
      </c>
      <c r="K1" s="70" t="s">
        <v>87</v>
      </c>
      <c r="L1" s="70" t="s">
        <v>53</v>
      </c>
      <c r="M1" s="83" t="s">
        <v>61</v>
      </c>
      <c r="N1" s="40" t="s">
        <v>62</v>
      </c>
      <c r="P1" s="70" t="s">
        <v>63</v>
      </c>
      <c r="Q1" s="70" t="s">
        <v>53</v>
      </c>
      <c r="R1" s="83" t="s">
        <v>61</v>
      </c>
      <c r="S1" s="40" t="s">
        <v>62</v>
      </c>
    </row>
    <row r="2" spans="1:19" x14ac:dyDescent="0.25">
      <c r="A2" s="160" t="s">
        <v>263</v>
      </c>
      <c r="B2" s="172">
        <v>4.62</v>
      </c>
      <c r="C2" s="162" t="s">
        <v>298</v>
      </c>
      <c r="D2" s="163">
        <v>44487</v>
      </c>
      <c r="G2" s="38"/>
      <c r="I2" s="37"/>
      <c r="L2" s="38"/>
      <c r="N2" s="37"/>
      <c r="Q2" s="130"/>
      <c r="S2" s="37"/>
    </row>
    <row r="3" spans="1:19" x14ac:dyDescent="0.25">
      <c r="A3" s="160" t="s">
        <v>264</v>
      </c>
      <c r="B3" s="172">
        <v>18.46</v>
      </c>
      <c r="C3" s="162" t="s">
        <v>299</v>
      </c>
      <c r="D3" s="163">
        <v>44490</v>
      </c>
      <c r="G3" s="38"/>
      <c r="H3" s="84"/>
      <c r="I3" s="37"/>
      <c r="L3" s="38"/>
      <c r="M3" s="84"/>
      <c r="N3" s="37"/>
      <c r="Q3" s="130"/>
      <c r="S3" s="37"/>
    </row>
    <row r="4" spans="1:19" x14ac:dyDescent="0.25">
      <c r="A4" s="160" t="s">
        <v>265</v>
      </c>
      <c r="B4" s="172">
        <v>48.82</v>
      </c>
      <c r="C4" s="162" t="s">
        <v>300</v>
      </c>
      <c r="D4" s="163">
        <v>44490</v>
      </c>
      <c r="G4" s="38"/>
      <c r="H4" s="84"/>
      <c r="I4" s="37"/>
      <c r="L4" s="38"/>
      <c r="M4" s="84"/>
      <c r="N4" s="37"/>
    </row>
    <row r="5" spans="1:19" x14ac:dyDescent="0.25">
      <c r="A5" s="160" t="s">
        <v>266</v>
      </c>
      <c r="B5" s="172">
        <v>19.440000000000001</v>
      </c>
      <c r="C5" s="162" t="s">
        <v>301</v>
      </c>
      <c r="D5" s="163">
        <v>44490</v>
      </c>
      <c r="G5" s="38"/>
      <c r="H5" s="84"/>
      <c r="I5" s="37"/>
      <c r="L5" s="38"/>
      <c r="M5" s="84"/>
      <c r="N5" s="37"/>
    </row>
    <row r="6" spans="1:19" x14ac:dyDescent="0.25">
      <c r="A6" s="160" t="s">
        <v>267</v>
      </c>
      <c r="B6" s="172">
        <v>61.16</v>
      </c>
      <c r="C6" s="162" t="s">
        <v>302</v>
      </c>
      <c r="D6" s="163">
        <v>44490</v>
      </c>
      <c r="G6" s="38"/>
      <c r="H6" s="84"/>
      <c r="I6" s="37"/>
      <c r="L6" s="38"/>
      <c r="M6" s="84"/>
      <c r="N6" s="37"/>
    </row>
    <row r="7" spans="1:19" x14ac:dyDescent="0.25">
      <c r="A7" s="160" t="s">
        <v>268</v>
      </c>
      <c r="B7" s="172">
        <v>61.32</v>
      </c>
      <c r="C7" s="162" t="s">
        <v>303</v>
      </c>
      <c r="D7" s="163">
        <v>44490</v>
      </c>
      <c r="G7" s="38"/>
      <c r="H7" s="84"/>
      <c r="I7" s="37"/>
      <c r="L7" s="38"/>
      <c r="M7" s="84"/>
      <c r="N7" s="37"/>
    </row>
    <row r="8" spans="1:19" x14ac:dyDescent="0.25">
      <c r="A8" s="160" t="s">
        <v>269</v>
      </c>
      <c r="B8" s="172">
        <v>142.96</v>
      </c>
      <c r="C8" s="162" t="s">
        <v>304</v>
      </c>
      <c r="D8" s="163">
        <v>44490</v>
      </c>
      <c r="G8" s="38"/>
      <c r="I8" s="37"/>
    </row>
    <row r="9" spans="1:19" x14ac:dyDescent="0.25">
      <c r="A9" s="160" t="s">
        <v>270</v>
      </c>
      <c r="B9" s="172">
        <v>138.69</v>
      </c>
      <c r="C9" s="162" t="s">
        <v>305</v>
      </c>
      <c r="D9" s="163">
        <v>44491</v>
      </c>
      <c r="G9" s="38"/>
      <c r="I9" s="37"/>
    </row>
    <row r="10" spans="1:19" x14ac:dyDescent="0.25">
      <c r="A10" s="160" t="s">
        <v>271</v>
      </c>
      <c r="B10" s="172">
        <v>28.94</v>
      </c>
      <c r="C10" s="162" t="s">
        <v>306</v>
      </c>
      <c r="D10" s="163">
        <v>44491</v>
      </c>
      <c r="G10" s="38"/>
      <c r="I10" s="37"/>
    </row>
    <row r="11" spans="1:19" x14ac:dyDescent="0.25">
      <c r="A11" s="161" t="s">
        <v>272</v>
      </c>
      <c r="B11" s="172">
        <v>21.52</v>
      </c>
      <c r="C11" s="162" t="s">
        <v>307</v>
      </c>
      <c r="D11" s="163">
        <v>44511</v>
      </c>
      <c r="G11" s="38"/>
      <c r="I11" s="37"/>
    </row>
    <row r="12" spans="1:19" x14ac:dyDescent="0.25">
      <c r="A12" s="161" t="s">
        <v>273</v>
      </c>
      <c r="B12" s="172">
        <v>1896.21</v>
      </c>
      <c r="C12" s="162" t="s">
        <v>308</v>
      </c>
      <c r="D12" s="163">
        <v>44511</v>
      </c>
      <c r="G12" s="38"/>
      <c r="I12" s="37"/>
    </row>
    <row r="13" spans="1:19" x14ac:dyDescent="0.25">
      <c r="A13" s="161" t="s">
        <v>274</v>
      </c>
      <c r="B13" s="172">
        <v>9.61</v>
      </c>
      <c r="C13" s="162" t="s">
        <v>309</v>
      </c>
      <c r="D13" s="163">
        <v>44517</v>
      </c>
      <c r="G13" s="38"/>
      <c r="I13" s="37"/>
    </row>
    <row r="14" spans="1:19" x14ac:dyDescent="0.25">
      <c r="A14" s="161" t="s">
        <v>275</v>
      </c>
      <c r="B14" s="172">
        <v>62.21</v>
      </c>
      <c r="C14" s="162" t="s">
        <v>310</v>
      </c>
      <c r="D14" s="163">
        <v>44522</v>
      </c>
      <c r="G14" s="38"/>
      <c r="I14" s="37"/>
    </row>
    <row r="15" spans="1:19" x14ac:dyDescent="0.25">
      <c r="A15" s="161" t="s">
        <v>276</v>
      </c>
      <c r="B15" s="172">
        <v>20.22</v>
      </c>
      <c r="C15" s="162" t="s">
        <v>311</v>
      </c>
      <c r="D15" s="163">
        <v>44536</v>
      </c>
      <c r="G15" s="38"/>
      <c r="I15" s="37"/>
    </row>
    <row r="16" spans="1:19" x14ac:dyDescent="0.25">
      <c r="A16" s="161" t="s">
        <v>277</v>
      </c>
      <c r="B16" s="172">
        <v>20.57</v>
      </c>
      <c r="C16" s="162" t="s">
        <v>312</v>
      </c>
      <c r="D16" s="163">
        <v>44536</v>
      </c>
      <c r="G16" s="38"/>
      <c r="I16" s="37"/>
    </row>
    <row r="17" spans="1:14" x14ac:dyDescent="0.25">
      <c r="A17" s="161" t="s">
        <v>278</v>
      </c>
      <c r="B17" s="172">
        <v>14.11</v>
      </c>
      <c r="C17" s="162" t="s">
        <v>313</v>
      </c>
      <c r="D17" s="163">
        <v>44536</v>
      </c>
      <c r="G17" s="38"/>
      <c r="I17" s="37"/>
    </row>
    <row r="18" spans="1:14" x14ac:dyDescent="0.25">
      <c r="A18" s="161" t="s">
        <v>279</v>
      </c>
      <c r="B18" s="172">
        <v>48.61</v>
      </c>
      <c r="C18" s="162" t="s">
        <v>314</v>
      </c>
      <c r="D18" s="163">
        <v>44551</v>
      </c>
      <c r="G18" s="38"/>
      <c r="I18" s="37"/>
    </row>
    <row r="19" spans="1:14" x14ac:dyDescent="0.25">
      <c r="A19" s="161" t="s">
        <v>280</v>
      </c>
      <c r="B19" s="172">
        <v>12.39</v>
      </c>
      <c r="C19" s="162" t="s">
        <v>315</v>
      </c>
      <c r="D19" s="163">
        <v>44560</v>
      </c>
      <c r="G19" s="38"/>
      <c r="I19" s="37"/>
    </row>
    <row r="20" spans="1:14" x14ac:dyDescent="0.25">
      <c r="A20" s="161" t="s">
        <v>281</v>
      </c>
      <c r="B20" s="172">
        <v>11.58</v>
      </c>
      <c r="C20" s="162" t="s">
        <v>316</v>
      </c>
      <c r="D20" s="163">
        <v>44565</v>
      </c>
      <c r="G20" s="38"/>
      <c r="I20" s="37"/>
    </row>
    <row r="21" spans="1:14" x14ac:dyDescent="0.25">
      <c r="A21" s="161" t="s">
        <v>282</v>
      </c>
      <c r="B21" s="172">
        <v>51.08</v>
      </c>
      <c r="C21" s="162" t="s">
        <v>317</v>
      </c>
      <c r="D21" s="163">
        <v>44565</v>
      </c>
      <c r="G21" s="38"/>
      <c r="I21" s="37"/>
    </row>
    <row r="22" spans="1:14" x14ac:dyDescent="0.25">
      <c r="A22" s="161" t="s">
        <v>283</v>
      </c>
      <c r="B22" s="172">
        <v>35.17</v>
      </c>
      <c r="C22" s="162" t="s">
        <v>318</v>
      </c>
      <c r="D22" s="163">
        <v>44565</v>
      </c>
      <c r="G22" s="38"/>
      <c r="I22" s="37"/>
    </row>
    <row r="23" spans="1:14" x14ac:dyDescent="0.25">
      <c r="A23" s="161" t="s">
        <v>284</v>
      </c>
      <c r="B23" s="172">
        <v>20.5</v>
      </c>
      <c r="C23" s="162" t="s">
        <v>319</v>
      </c>
      <c r="D23" s="163">
        <v>44565</v>
      </c>
      <c r="G23" s="38"/>
      <c r="I23" s="37"/>
    </row>
    <row r="24" spans="1:14" x14ac:dyDescent="0.25">
      <c r="A24" s="161" t="s">
        <v>285</v>
      </c>
      <c r="B24" s="172">
        <v>72.86</v>
      </c>
      <c r="C24" s="162" t="s">
        <v>320</v>
      </c>
      <c r="D24" s="163">
        <v>44565</v>
      </c>
      <c r="G24" s="38"/>
      <c r="I24" s="37"/>
    </row>
    <row r="25" spans="1:14" x14ac:dyDescent="0.25">
      <c r="A25" s="171" t="s">
        <v>352</v>
      </c>
      <c r="B25" s="172">
        <v>222.73</v>
      </c>
      <c r="C25" s="169" t="s">
        <v>351</v>
      </c>
      <c r="D25" s="170">
        <v>44565</v>
      </c>
      <c r="G25" s="38"/>
      <c r="I25" s="37"/>
    </row>
    <row r="26" spans="1:14" x14ac:dyDescent="0.25">
      <c r="A26" s="161" t="s">
        <v>286</v>
      </c>
      <c r="B26" s="172">
        <v>32.700000000000003</v>
      </c>
      <c r="C26" s="162" t="s">
        <v>321</v>
      </c>
      <c r="D26" s="163">
        <v>44567</v>
      </c>
      <c r="G26" s="38"/>
      <c r="I26" s="37"/>
    </row>
    <row r="27" spans="1:14" x14ac:dyDescent="0.25">
      <c r="A27" s="161" t="s">
        <v>287</v>
      </c>
      <c r="B27" s="172">
        <v>332.03</v>
      </c>
      <c r="C27" s="162" t="s">
        <v>322</v>
      </c>
      <c r="D27" s="163">
        <v>44567</v>
      </c>
      <c r="G27" s="38"/>
      <c r="I27" s="37"/>
    </row>
    <row r="28" spans="1:14" x14ac:dyDescent="0.25">
      <c r="A28" s="161" t="s">
        <v>288</v>
      </c>
      <c r="B28" s="172">
        <v>31.26</v>
      </c>
      <c r="C28" s="162" t="s">
        <v>323</v>
      </c>
      <c r="D28" s="163">
        <v>44567</v>
      </c>
      <c r="G28" s="38"/>
      <c r="I28" s="37"/>
    </row>
    <row r="29" spans="1:14" x14ac:dyDescent="0.25">
      <c r="A29" s="161" t="s">
        <v>289</v>
      </c>
      <c r="B29" s="172">
        <v>81.02</v>
      </c>
      <c r="C29" s="162" t="s">
        <v>324</v>
      </c>
      <c r="D29" s="163">
        <v>44567</v>
      </c>
      <c r="G29" s="38"/>
      <c r="I29" s="37"/>
    </row>
    <row r="30" spans="1:14" x14ac:dyDescent="0.25">
      <c r="A30" s="161" t="s">
        <v>290</v>
      </c>
      <c r="B30" s="172">
        <v>591.44000000000005</v>
      </c>
      <c r="C30" s="162" t="s">
        <v>325</v>
      </c>
      <c r="D30" s="163">
        <v>44567</v>
      </c>
      <c r="G30" s="38"/>
      <c r="I30" s="37"/>
    </row>
    <row r="31" spans="1:14" x14ac:dyDescent="0.25">
      <c r="A31" s="161" t="s">
        <v>291</v>
      </c>
      <c r="B31" s="172">
        <v>163.43</v>
      </c>
      <c r="C31" s="162" t="s">
        <v>326</v>
      </c>
      <c r="D31" s="163">
        <v>44567</v>
      </c>
      <c r="L31" s="38"/>
      <c r="N31" s="37"/>
    </row>
    <row r="32" spans="1:14" x14ac:dyDescent="0.25">
      <c r="A32" s="161" t="s">
        <v>292</v>
      </c>
      <c r="B32" s="172">
        <v>51.99</v>
      </c>
      <c r="C32" s="162" t="s">
        <v>327</v>
      </c>
      <c r="D32" s="163">
        <v>44567</v>
      </c>
    </row>
    <row r="33" spans="1:4" x14ac:dyDescent="0.25">
      <c r="A33" s="161" t="s">
        <v>293</v>
      </c>
      <c r="B33" s="172">
        <v>34.770000000000003</v>
      </c>
      <c r="C33" s="162" t="s">
        <v>328</v>
      </c>
      <c r="D33" s="163">
        <v>44567</v>
      </c>
    </row>
    <row r="34" spans="1:4" x14ac:dyDescent="0.25">
      <c r="A34" s="161" t="s">
        <v>294</v>
      </c>
      <c r="B34" s="172">
        <v>107.45</v>
      </c>
      <c r="C34" s="162" t="s">
        <v>329</v>
      </c>
      <c r="D34" s="163">
        <v>44567</v>
      </c>
    </row>
    <row r="35" spans="1:4" x14ac:dyDescent="0.25">
      <c r="A35" s="161" t="s">
        <v>295</v>
      </c>
      <c r="B35" s="172">
        <v>269.18</v>
      </c>
      <c r="C35" s="162" t="s">
        <v>330</v>
      </c>
      <c r="D35" s="163">
        <v>44567</v>
      </c>
    </row>
    <row r="36" spans="1:4" x14ac:dyDescent="0.25">
      <c r="A36" s="161" t="s">
        <v>296</v>
      </c>
      <c r="B36" s="172">
        <v>100.45</v>
      </c>
      <c r="C36" s="162" t="s">
        <v>331</v>
      </c>
      <c r="D36" s="163">
        <v>44567</v>
      </c>
    </row>
    <row r="37" spans="1:4" x14ac:dyDescent="0.25">
      <c r="A37" s="161" t="s">
        <v>297</v>
      </c>
      <c r="B37" s="172">
        <v>109.17</v>
      </c>
      <c r="C37" s="162" t="s">
        <v>332</v>
      </c>
      <c r="D37" s="163">
        <v>44567</v>
      </c>
    </row>
    <row r="38" spans="1:4" x14ac:dyDescent="0.25">
      <c r="A38" s="164" t="s">
        <v>333</v>
      </c>
      <c r="B38" s="172">
        <v>152.62</v>
      </c>
      <c r="C38" s="166" t="s">
        <v>335</v>
      </c>
      <c r="D38" s="165">
        <v>44575</v>
      </c>
    </row>
    <row r="39" spans="1:4" x14ac:dyDescent="0.25">
      <c r="A39" s="164" t="s">
        <v>334</v>
      </c>
      <c r="B39" s="172">
        <v>84.18</v>
      </c>
      <c r="C39" s="166" t="s">
        <v>336</v>
      </c>
      <c r="D39" s="165">
        <v>44575</v>
      </c>
    </row>
    <row r="40" spans="1:4" x14ac:dyDescent="0.25">
      <c r="A40" s="167" t="s">
        <v>337</v>
      </c>
      <c r="B40" s="172">
        <v>992.74</v>
      </c>
      <c r="C40" s="168" t="s">
        <v>344</v>
      </c>
      <c r="D40" s="170">
        <v>44592</v>
      </c>
    </row>
    <row r="41" spans="1:4" x14ac:dyDescent="0.25">
      <c r="A41" s="167" t="s">
        <v>338</v>
      </c>
      <c r="B41" s="172">
        <v>1604.81</v>
      </c>
      <c r="C41" s="168" t="s">
        <v>345</v>
      </c>
      <c r="D41" s="170">
        <v>44592</v>
      </c>
    </row>
    <row r="42" spans="1:4" x14ac:dyDescent="0.25">
      <c r="A42" s="167" t="s">
        <v>339</v>
      </c>
      <c r="B42" s="172">
        <v>2905.49</v>
      </c>
      <c r="C42" s="168" t="s">
        <v>346</v>
      </c>
      <c r="D42" s="170">
        <v>44592</v>
      </c>
    </row>
    <row r="43" spans="1:4" x14ac:dyDescent="0.25">
      <c r="A43" s="167" t="s">
        <v>340</v>
      </c>
      <c r="B43" s="172">
        <v>5882.91</v>
      </c>
      <c r="C43" s="168" t="s">
        <v>347</v>
      </c>
      <c r="D43" s="170">
        <v>44592</v>
      </c>
    </row>
    <row r="44" spans="1:4" x14ac:dyDescent="0.25">
      <c r="A44" s="167" t="s">
        <v>341</v>
      </c>
      <c r="B44" s="172">
        <v>2624.08</v>
      </c>
      <c r="C44" s="168" t="s">
        <v>348</v>
      </c>
      <c r="D44" s="170">
        <v>44592</v>
      </c>
    </row>
    <row r="45" spans="1:4" x14ac:dyDescent="0.25">
      <c r="A45" s="167" t="s">
        <v>342</v>
      </c>
      <c r="B45" s="172">
        <v>1134.29</v>
      </c>
      <c r="C45" s="168" t="s">
        <v>349</v>
      </c>
      <c r="D45" s="170">
        <v>44592</v>
      </c>
    </row>
    <row r="46" spans="1:4" x14ac:dyDescent="0.25">
      <c r="A46" s="167" t="s">
        <v>343</v>
      </c>
      <c r="B46" s="172">
        <v>793.91</v>
      </c>
      <c r="C46" s="168" t="s">
        <v>350</v>
      </c>
      <c r="D46" s="170">
        <v>44592</v>
      </c>
    </row>
    <row r="47" spans="1:4" x14ac:dyDescent="0.25">
      <c r="A47" s="122"/>
      <c r="B47" s="133"/>
      <c r="C47" s="129"/>
      <c r="D47" s="37"/>
    </row>
    <row r="48" spans="1:4" x14ac:dyDescent="0.25">
      <c r="A48" s="122"/>
      <c r="B48" s="133"/>
      <c r="C48" s="129"/>
      <c r="D48" s="37"/>
    </row>
    <row r="49" spans="2:17" x14ac:dyDescent="0.25">
      <c r="B49" s="38"/>
      <c r="C49" s="84"/>
      <c r="D49" s="37"/>
    </row>
    <row r="50" spans="2:17" x14ac:dyDescent="0.25">
      <c r="B50" s="38"/>
      <c r="C50" s="84"/>
      <c r="D50" s="37"/>
    </row>
    <row r="52" spans="2:17" x14ac:dyDescent="0.25">
      <c r="B52" s="76">
        <f>SUM(B2:B51)</f>
        <v>21123.7</v>
      </c>
      <c r="G52" s="77">
        <f>SUM(G2:G51)</f>
        <v>0</v>
      </c>
      <c r="L52" s="77">
        <f>SUM(L2:L51)</f>
        <v>0</v>
      </c>
      <c r="Q52" s="79">
        <f>SUM(Q2:Q51)</f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E19" sqref="E19"/>
    </sheetView>
  </sheetViews>
  <sheetFormatPr defaultColWidth="8.7109375" defaultRowHeight="15" x14ac:dyDescent="0.25"/>
  <cols>
    <col min="1" max="1" width="26.85546875" style="42" bestFit="1" customWidth="1"/>
    <col min="2" max="2" width="11.5703125" style="42" bestFit="1" customWidth="1"/>
    <col min="3" max="3" width="10.85546875" style="42" bestFit="1" customWidth="1"/>
    <col min="4" max="4" width="14.5703125" style="42" bestFit="1" customWidth="1"/>
    <col min="5" max="5" width="29.85546875" style="42" bestFit="1" customWidth="1"/>
    <col min="6" max="6" width="11.85546875" style="42" bestFit="1" customWidth="1"/>
    <col min="7" max="7" width="8.7109375" style="42"/>
    <col min="8" max="8" width="11.42578125" style="42" customWidth="1"/>
    <col min="9" max="9" width="17" style="42" bestFit="1" customWidth="1"/>
    <col min="10" max="10" width="18.28515625" style="42" customWidth="1"/>
    <col min="11" max="16384" width="8.7109375" style="42"/>
  </cols>
  <sheetData>
    <row r="1" spans="1:10" s="41" customFormat="1" x14ac:dyDescent="0.25">
      <c r="A1" s="41" t="s">
        <v>55</v>
      </c>
      <c r="B1" s="59" t="s">
        <v>53</v>
      </c>
      <c r="C1" s="41" t="s">
        <v>54</v>
      </c>
      <c r="D1" s="41" t="s">
        <v>56</v>
      </c>
      <c r="E1" s="41" t="s">
        <v>57</v>
      </c>
      <c r="F1" s="41" t="s">
        <v>84</v>
      </c>
      <c r="H1" s="174" t="s">
        <v>112</v>
      </c>
      <c r="I1" s="175"/>
      <c r="J1" s="176"/>
    </row>
    <row r="2" spans="1:10" x14ac:dyDescent="0.25">
      <c r="B2" s="22"/>
      <c r="C2" s="25"/>
      <c r="D2" s="25"/>
      <c r="H2" s="177"/>
      <c r="I2" s="178"/>
      <c r="J2" s="179"/>
    </row>
    <row r="3" spans="1:10" x14ac:dyDescent="0.25">
      <c r="B3" s="22"/>
      <c r="C3" s="25"/>
      <c r="D3" s="25"/>
      <c r="H3" s="139" t="s">
        <v>113</v>
      </c>
      <c r="I3" s="140">
        <f>I12-J12</f>
        <v>2087.8500000000004</v>
      </c>
      <c r="J3" s="141"/>
    </row>
    <row r="4" spans="1:10" x14ac:dyDescent="0.25">
      <c r="B4" s="22"/>
      <c r="C4" s="25"/>
      <c r="D4" s="25"/>
      <c r="H4" s="142" t="s">
        <v>54</v>
      </c>
      <c r="I4" s="143" t="s">
        <v>114</v>
      </c>
      <c r="J4" s="144" t="s">
        <v>115</v>
      </c>
    </row>
    <row r="5" spans="1:10" x14ac:dyDescent="0.25">
      <c r="B5" s="22"/>
      <c r="C5" s="25"/>
      <c r="D5" s="25"/>
      <c r="H5" s="145">
        <v>43434</v>
      </c>
      <c r="I5" s="146">
        <v>6800</v>
      </c>
      <c r="J5" s="141"/>
    </row>
    <row r="6" spans="1:10" x14ac:dyDescent="0.25">
      <c r="B6" s="22"/>
      <c r="C6" s="25"/>
      <c r="D6" s="25"/>
      <c r="H6" s="145">
        <v>43473</v>
      </c>
      <c r="I6" s="146">
        <v>400</v>
      </c>
      <c r="J6" s="141"/>
    </row>
    <row r="7" spans="1:10" x14ac:dyDescent="0.25">
      <c r="B7" s="22"/>
      <c r="C7" s="25"/>
      <c r="D7" s="25"/>
      <c r="H7" s="145">
        <v>43888</v>
      </c>
      <c r="I7" s="146"/>
      <c r="J7" s="141">
        <v>843.24</v>
      </c>
    </row>
    <row r="8" spans="1:10" x14ac:dyDescent="0.25">
      <c r="B8" s="39"/>
      <c r="C8" s="25"/>
      <c r="D8" s="25"/>
      <c r="H8" s="145">
        <v>44232</v>
      </c>
      <c r="I8" s="146"/>
      <c r="J8" s="141">
        <v>3417.54</v>
      </c>
    </row>
    <row r="9" spans="1:10" x14ac:dyDescent="0.25">
      <c r="B9" s="39"/>
      <c r="C9" s="25"/>
      <c r="D9" s="25"/>
      <c r="H9" s="145">
        <v>44550</v>
      </c>
      <c r="I9" s="146"/>
      <c r="J9" s="141">
        <v>851.37</v>
      </c>
    </row>
    <row r="10" spans="1:10" x14ac:dyDescent="0.25">
      <c r="B10" s="39"/>
      <c r="C10" s="25"/>
      <c r="D10" s="25"/>
      <c r="H10" s="145"/>
      <c r="I10" s="146"/>
      <c r="J10" s="141"/>
    </row>
    <row r="11" spans="1:10" x14ac:dyDescent="0.25">
      <c r="B11" s="39"/>
      <c r="C11" s="25"/>
      <c r="D11" s="25"/>
      <c r="H11" s="147"/>
      <c r="I11" s="146"/>
      <c r="J11" s="141"/>
    </row>
    <row r="12" spans="1:10" ht="15.75" thickBot="1" x14ac:dyDescent="0.3">
      <c r="B12" s="39"/>
      <c r="C12" s="25"/>
      <c r="D12" s="25"/>
      <c r="H12" s="148"/>
      <c r="I12" s="149">
        <f>SUM(I5:I11)</f>
        <v>7200</v>
      </c>
      <c r="J12" s="150">
        <f>SUM(J5:J11)</f>
        <v>5112.1499999999996</v>
      </c>
    </row>
    <row r="13" spans="1:10" x14ac:dyDescent="0.25">
      <c r="B13" s="39"/>
    </row>
    <row r="14" spans="1:10" x14ac:dyDescent="0.25">
      <c r="A14" s="105" t="s">
        <v>35</v>
      </c>
      <c r="B14" s="39">
        <f>SUM(B2:B13)</f>
        <v>0</v>
      </c>
    </row>
    <row r="15" spans="1:10" x14ac:dyDescent="0.25">
      <c r="B15" s="39"/>
    </row>
  </sheetData>
  <mergeCells count="1">
    <mergeCell ref="H1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2022 budget</vt:lpstr>
      <vt:lpstr>Content Credit</vt:lpstr>
      <vt:lpstr>Expense detail</vt:lpstr>
      <vt:lpstr>Income detail</vt:lpstr>
      <vt:lpstr>Other income detail</vt:lpstr>
      <vt:lpstr>Donations detail</vt:lpstr>
      <vt:lpstr>'Income detail'!Print_Area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smorrill</dc:creator>
  <cp:lastModifiedBy>Lisa Marten</cp:lastModifiedBy>
  <cp:lastPrinted>2018-01-23T20:18:49Z</cp:lastPrinted>
  <dcterms:created xsi:type="dcterms:W3CDTF">2007-05-31T16:25:10Z</dcterms:created>
  <dcterms:modified xsi:type="dcterms:W3CDTF">2022-02-10T18:08:20Z</dcterms:modified>
</cp:coreProperties>
</file>